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rbakova_A\Desktop\"/>
    </mc:Choice>
  </mc:AlternateContent>
  <bookViews>
    <workbookView xWindow="0" yWindow="0" windowWidth="19200" windowHeight="15600" tabRatio="804" activeTab="4"/>
  </bookViews>
  <sheets>
    <sheet name="Menu" sheetId="7" r:id="rId1"/>
    <sheet name="Business" sheetId="11" r:id="rId2"/>
    <sheet name="Home" sheetId="13" r:id="rId3"/>
    <sheet name="Форма заказа" sheetId="4" r:id="rId4"/>
    <sheet name="Комментарии" sheetId="3" r:id="rId5"/>
  </sheets>
  <calcPr calcId="191029"/>
</workbook>
</file>

<file path=xl/calcChain.xml><?xml version="1.0" encoding="utf-8"?>
<calcChain xmlns="http://schemas.openxmlformats.org/spreadsheetml/2006/main">
  <c r="D70" i="13" l="1"/>
  <c r="E70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63" i="13"/>
  <c r="D62" i="13"/>
  <c r="D61" i="13"/>
  <c r="D60" i="13"/>
  <c r="D59" i="13"/>
  <c r="D58" i="13"/>
  <c r="I77" i="11"/>
  <c r="G77" i="11"/>
  <c r="H77" i="11" s="1"/>
  <c r="J77" i="11" s="1"/>
  <c r="F77" i="11"/>
  <c r="I76" i="11"/>
  <c r="G76" i="11"/>
  <c r="H76" i="11" s="1"/>
  <c r="J76" i="11" s="1"/>
  <c r="F76" i="11"/>
  <c r="D77" i="13" l="1"/>
  <c r="D76" i="13"/>
  <c r="D75" i="13"/>
  <c r="D74" i="13"/>
  <c r="D73" i="13"/>
  <c r="D72" i="13"/>
  <c r="D69" i="13"/>
  <c r="D68" i="13"/>
  <c r="D67" i="13"/>
  <c r="D66" i="13"/>
  <c r="D65" i="13"/>
  <c r="D57" i="13"/>
  <c r="D56" i="13"/>
  <c r="D55" i="13"/>
  <c r="D54" i="13"/>
  <c r="D53" i="13"/>
  <c r="D52" i="13"/>
  <c r="D51" i="13"/>
  <c r="D50" i="13"/>
  <c r="D49" i="13"/>
  <c r="D46" i="13"/>
  <c r="D45" i="13"/>
  <c r="D44" i="13"/>
  <c r="D43" i="13"/>
  <c r="D42" i="13"/>
  <c r="D41" i="13"/>
  <c r="D40" i="13"/>
  <c r="D38" i="13"/>
  <c r="D37" i="13"/>
  <c r="D36" i="13"/>
  <c r="D35" i="13"/>
  <c r="D34" i="13"/>
  <c r="D33" i="13"/>
  <c r="D13" i="13"/>
  <c r="D12" i="13"/>
  <c r="D11" i="13"/>
  <c r="D10" i="13"/>
  <c r="D9" i="13"/>
  <c r="D8" i="13"/>
  <c r="D7" i="13"/>
  <c r="D6" i="13"/>
  <c r="D5" i="13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4" i="11"/>
  <c r="F73" i="11"/>
  <c r="F72" i="11"/>
  <c r="F71" i="11"/>
  <c r="F70" i="11"/>
  <c r="F69" i="11"/>
  <c r="F68" i="11"/>
  <c r="F67" i="11"/>
  <c r="F66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8" i="11"/>
  <c r="F47" i="11"/>
  <c r="F46" i="11"/>
  <c r="F45" i="11"/>
  <c r="F44" i="11"/>
  <c r="F43" i="11"/>
  <c r="F41" i="11"/>
  <c r="F40" i="11"/>
  <c r="F39" i="11"/>
  <c r="F38" i="11"/>
  <c r="F37" i="11"/>
  <c r="F36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E69" i="13" l="1"/>
  <c r="E68" i="13"/>
  <c r="E67" i="13"/>
  <c r="E66" i="13"/>
  <c r="E65" i="13"/>
  <c r="E57" i="13"/>
  <c r="E56" i="13"/>
  <c r="E55" i="13"/>
  <c r="E54" i="13"/>
  <c r="E53" i="13"/>
  <c r="E52" i="13"/>
  <c r="E51" i="13"/>
  <c r="E50" i="13"/>
  <c r="E49" i="13"/>
  <c r="E38" i="13"/>
  <c r="E37" i="13"/>
  <c r="E36" i="13"/>
  <c r="E35" i="13"/>
  <c r="E34" i="13"/>
  <c r="E33" i="13"/>
  <c r="E13" i="13"/>
  <c r="E12" i="13"/>
  <c r="E11" i="13"/>
  <c r="E10" i="13"/>
  <c r="E9" i="13"/>
  <c r="E8" i="13"/>
  <c r="E7" i="13"/>
  <c r="E6" i="13"/>
  <c r="E5" i="13"/>
  <c r="G125" i="11" l="1"/>
  <c r="I125" i="11" s="1"/>
  <c r="G124" i="11"/>
  <c r="I124" i="11" s="1"/>
  <c r="G123" i="11"/>
  <c r="I123" i="11" s="1"/>
  <c r="G122" i="11"/>
  <c r="I122" i="11" s="1"/>
  <c r="G121" i="11"/>
  <c r="I121" i="11" s="1"/>
  <c r="G120" i="11"/>
  <c r="I120" i="11" s="1"/>
  <c r="G119" i="11"/>
  <c r="I119" i="11" s="1"/>
  <c r="G118" i="11"/>
  <c r="I118" i="11" s="1"/>
  <c r="G117" i="11"/>
  <c r="I117" i="11" s="1"/>
  <c r="G116" i="11"/>
  <c r="I116" i="11" s="1"/>
  <c r="G115" i="11"/>
  <c r="I115" i="11" s="1"/>
  <c r="G114" i="11"/>
  <c r="I114" i="11" s="1"/>
  <c r="G113" i="11"/>
  <c r="I113" i="11" s="1"/>
  <c r="G112" i="11"/>
  <c r="I112" i="11" s="1"/>
  <c r="G111" i="11"/>
  <c r="I111" i="11" s="1"/>
  <c r="H111" i="11" l="1"/>
  <c r="J111" i="11" s="1"/>
  <c r="H112" i="11"/>
  <c r="J112" i="11" s="1"/>
  <c r="H113" i="11"/>
  <c r="J113" i="11" s="1"/>
  <c r="H114" i="11"/>
  <c r="J114" i="11" s="1"/>
  <c r="H115" i="11"/>
  <c r="J115" i="11" s="1"/>
  <c r="H116" i="11"/>
  <c r="J116" i="11" s="1"/>
  <c r="H117" i="11"/>
  <c r="J117" i="11" s="1"/>
  <c r="H118" i="11"/>
  <c r="J118" i="11" s="1"/>
  <c r="H119" i="11"/>
  <c r="J119" i="11" s="1"/>
  <c r="H120" i="11"/>
  <c r="J120" i="11" s="1"/>
  <c r="H121" i="11"/>
  <c r="J121" i="11" s="1"/>
  <c r="H122" i="11"/>
  <c r="J122" i="11" s="1"/>
  <c r="H123" i="11"/>
  <c r="J123" i="11" s="1"/>
  <c r="H124" i="11"/>
  <c r="J124" i="11" s="1"/>
  <c r="H125" i="11"/>
  <c r="J125" i="11" s="1"/>
  <c r="G141" i="11" l="1"/>
  <c r="I141" i="11" s="1"/>
  <c r="G140" i="11"/>
  <c r="H140" i="11" s="1"/>
  <c r="J140" i="11" s="1"/>
  <c r="G139" i="11"/>
  <c r="I139" i="11" s="1"/>
  <c r="G138" i="11"/>
  <c r="I138" i="11" s="1"/>
  <c r="G137" i="11"/>
  <c r="I137" i="11" s="1"/>
  <c r="G136" i="11"/>
  <c r="H136" i="11" s="1"/>
  <c r="J136" i="11" s="1"/>
  <c r="G135" i="11"/>
  <c r="I135" i="11" s="1"/>
  <c r="G134" i="11"/>
  <c r="I134" i="11" s="1"/>
  <c r="G133" i="11"/>
  <c r="I133" i="11" s="1"/>
  <c r="G132" i="11"/>
  <c r="H132" i="11" s="1"/>
  <c r="J132" i="11" s="1"/>
  <c r="G131" i="11"/>
  <c r="I131" i="11" s="1"/>
  <c r="G130" i="11"/>
  <c r="I130" i="11" s="1"/>
  <c r="G129" i="11"/>
  <c r="I129" i="11" s="1"/>
  <c r="G128" i="11"/>
  <c r="H128" i="11" s="1"/>
  <c r="J128" i="11" s="1"/>
  <c r="G127" i="11"/>
  <c r="I127" i="11" s="1"/>
  <c r="G109" i="11"/>
  <c r="H109" i="11" s="1"/>
  <c r="J109" i="11" s="1"/>
  <c r="G108" i="11"/>
  <c r="I108" i="11" s="1"/>
  <c r="G107" i="11"/>
  <c r="H107" i="11" s="1"/>
  <c r="J107" i="11" s="1"/>
  <c r="G106" i="11"/>
  <c r="I106" i="11" s="1"/>
  <c r="G105" i="11"/>
  <c r="I105" i="11" s="1"/>
  <c r="G104" i="11"/>
  <c r="I104" i="11" s="1"/>
  <c r="G103" i="11"/>
  <c r="H103" i="11" s="1"/>
  <c r="J103" i="11" s="1"/>
  <c r="G102" i="11"/>
  <c r="I102" i="11" s="1"/>
  <c r="G101" i="11"/>
  <c r="I101" i="11" s="1"/>
  <c r="G100" i="11"/>
  <c r="I100" i="11" s="1"/>
  <c r="G99" i="11"/>
  <c r="H99" i="11" s="1"/>
  <c r="J99" i="11" s="1"/>
  <c r="G98" i="11"/>
  <c r="I98" i="11" s="1"/>
  <c r="G97" i="11"/>
  <c r="I97" i="11" s="1"/>
  <c r="G96" i="11"/>
  <c r="I96" i="11" s="1"/>
  <c r="G95" i="11"/>
  <c r="H95" i="11" s="1"/>
  <c r="J95" i="11" s="1"/>
  <c r="G93" i="11"/>
  <c r="I93" i="11" s="1"/>
  <c r="G92" i="11"/>
  <c r="H92" i="11" s="1"/>
  <c r="J92" i="11" s="1"/>
  <c r="G91" i="11"/>
  <c r="I91" i="11" s="1"/>
  <c r="G90" i="11"/>
  <c r="H90" i="11" s="1"/>
  <c r="J90" i="11" s="1"/>
  <c r="G89" i="11"/>
  <c r="I89" i="11" s="1"/>
  <c r="G88" i="11"/>
  <c r="I88" i="11" s="1"/>
  <c r="G87" i="11"/>
  <c r="I87" i="11" s="1"/>
  <c r="G86" i="11"/>
  <c r="H86" i="11" s="1"/>
  <c r="J86" i="11" s="1"/>
  <c r="G85" i="11"/>
  <c r="I85" i="11" s="1"/>
  <c r="G84" i="11"/>
  <c r="I84" i="11" s="1"/>
  <c r="G83" i="11"/>
  <c r="I83" i="11" s="1"/>
  <c r="G82" i="11"/>
  <c r="H82" i="11" s="1"/>
  <c r="J82" i="11" s="1"/>
  <c r="G81" i="11"/>
  <c r="I81" i="11" s="1"/>
  <c r="G80" i="11"/>
  <c r="I80" i="11" s="1"/>
  <c r="G79" i="11"/>
  <c r="I79" i="11" s="1"/>
  <c r="G74" i="11"/>
  <c r="H74" i="11" s="1"/>
  <c r="J74" i="11" s="1"/>
  <c r="G73" i="11"/>
  <c r="I73" i="11" s="1"/>
  <c r="G72" i="11"/>
  <c r="H72" i="11" s="1"/>
  <c r="J72" i="11" s="1"/>
  <c r="G71" i="11"/>
  <c r="I71" i="11" s="1"/>
  <c r="G70" i="11"/>
  <c r="H70" i="11" s="1"/>
  <c r="J70" i="11" s="1"/>
  <c r="G69" i="11"/>
  <c r="I69" i="11" s="1"/>
  <c r="G68" i="11"/>
  <c r="I68" i="11" s="1"/>
  <c r="G67" i="11"/>
  <c r="I67" i="11" s="1"/>
  <c r="G66" i="11"/>
  <c r="H66" i="11" s="1"/>
  <c r="J66" i="11" s="1"/>
  <c r="G64" i="11"/>
  <c r="I64" i="11" s="1"/>
  <c r="G63" i="11"/>
  <c r="I63" i="11" s="1"/>
  <c r="G62" i="11"/>
  <c r="I62" i="11" s="1"/>
  <c r="G61" i="11"/>
  <c r="H61" i="11" s="1"/>
  <c r="J61" i="11" s="1"/>
  <c r="G60" i="11"/>
  <c r="I60" i="11" s="1"/>
  <c r="G59" i="11"/>
  <c r="I59" i="11" s="1"/>
  <c r="G58" i="11"/>
  <c r="I58" i="11" s="1"/>
  <c r="G57" i="11"/>
  <c r="H57" i="11" s="1"/>
  <c r="J57" i="11" s="1"/>
  <c r="G56" i="11"/>
  <c r="I56" i="11" s="1"/>
  <c r="G55" i="11"/>
  <c r="H55" i="11" s="1"/>
  <c r="J55" i="11" s="1"/>
  <c r="G54" i="11"/>
  <c r="I54" i="11" s="1"/>
  <c r="G53" i="11"/>
  <c r="H53" i="11" s="1"/>
  <c r="J53" i="11" s="1"/>
  <c r="G52" i="11"/>
  <c r="I52" i="11" s="1"/>
  <c r="G51" i="11"/>
  <c r="I51" i="11" s="1"/>
  <c r="G50" i="11"/>
  <c r="I50" i="11" s="1"/>
  <c r="G48" i="11"/>
  <c r="I48" i="11" s="1"/>
  <c r="G47" i="11"/>
  <c r="I47" i="11" s="1"/>
  <c r="G46" i="11"/>
  <c r="I46" i="11" s="1"/>
  <c r="G45" i="11"/>
  <c r="I45" i="11" s="1"/>
  <c r="G44" i="11"/>
  <c r="I44" i="11" s="1"/>
  <c r="G43" i="11"/>
  <c r="I43" i="11" s="1"/>
  <c r="G41" i="11"/>
  <c r="I41" i="11" s="1"/>
  <c r="G40" i="11"/>
  <c r="I40" i="11" s="1"/>
  <c r="G39" i="11"/>
  <c r="I39" i="11" s="1"/>
  <c r="G38" i="11"/>
  <c r="I38" i="11" s="1"/>
  <c r="G37" i="11"/>
  <c r="I37" i="11" s="1"/>
  <c r="G36" i="11"/>
  <c r="I36" i="11" s="1"/>
  <c r="G34" i="11"/>
  <c r="I34" i="11" s="1"/>
  <c r="G33" i="11"/>
  <c r="I33" i="11" s="1"/>
  <c r="G32" i="11"/>
  <c r="I32" i="11" s="1"/>
  <c r="G31" i="11"/>
  <c r="I31" i="11" s="1"/>
  <c r="G30" i="11"/>
  <c r="I30" i="11" s="1"/>
  <c r="G29" i="11"/>
  <c r="I29" i="11" s="1"/>
  <c r="G28" i="11"/>
  <c r="I28" i="11" s="1"/>
  <c r="G27" i="11"/>
  <c r="I27" i="11" s="1"/>
  <c r="G26" i="11"/>
  <c r="I26" i="11" s="1"/>
  <c r="G25" i="11"/>
  <c r="I25" i="11" s="1"/>
  <c r="G24" i="11"/>
  <c r="I24" i="11" s="1"/>
  <c r="G23" i="11"/>
  <c r="I23" i="11" s="1"/>
  <c r="G22" i="11"/>
  <c r="I22" i="11" s="1"/>
  <c r="G21" i="11"/>
  <c r="I21" i="11" s="1"/>
  <c r="G20" i="11"/>
  <c r="I20" i="11" s="1"/>
  <c r="G18" i="11"/>
  <c r="I18" i="11" s="1"/>
  <c r="G17" i="11"/>
  <c r="I17" i="11" s="1"/>
  <c r="G16" i="11"/>
  <c r="I16" i="11" s="1"/>
  <c r="G15" i="11"/>
  <c r="I15" i="11" s="1"/>
  <c r="G14" i="11"/>
  <c r="I14" i="11" s="1"/>
  <c r="G13" i="11"/>
  <c r="I13" i="11" s="1"/>
  <c r="G12" i="11"/>
  <c r="I12" i="11" s="1"/>
  <c r="G11" i="11"/>
  <c r="I11" i="11" s="1"/>
  <c r="G10" i="11"/>
  <c r="I10" i="11" s="1"/>
  <c r="G9" i="11"/>
  <c r="I9" i="11" s="1"/>
  <c r="G8" i="11"/>
  <c r="I8" i="11" s="1"/>
  <c r="G7" i="11"/>
  <c r="I7" i="11" s="1"/>
  <c r="G6" i="11"/>
  <c r="H6" i="11" s="1"/>
  <c r="J6" i="11" s="1"/>
  <c r="G5" i="11"/>
  <c r="I5" i="11" s="1"/>
  <c r="G4" i="11"/>
  <c r="I4" i="11" s="1"/>
  <c r="H84" i="11" l="1"/>
  <c r="J84" i="11" s="1"/>
  <c r="H41" i="11"/>
  <c r="J41" i="11" s="1"/>
  <c r="H7" i="11"/>
  <c r="J7" i="11" s="1"/>
  <c r="H4" i="11"/>
  <c r="J4" i="11" s="1"/>
  <c r="H100" i="11"/>
  <c r="J100" i="11" s="1"/>
  <c r="H133" i="11"/>
  <c r="J133" i="11" s="1"/>
  <c r="I6" i="11"/>
  <c r="H141" i="11"/>
  <c r="J141" i="11" s="1"/>
  <c r="H38" i="11"/>
  <c r="J38" i="11" s="1"/>
  <c r="H91" i="11"/>
  <c r="J91" i="11" s="1"/>
  <c r="H138" i="11"/>
  <c r="J138" i="11" s="1"/>
  <c r="H25" i="11"/>
  <c r="J25" i="11" s="1"/>
  <c r="H88" i="11"/>
  <c r="J88" i="11" s="1"/>
  <c r="H29" i="11"/>
  <c r="J29" i="11" s="1"/>
  <c r="H68" i="11"/>
  <c r="J68" i="11" s="1"/>
  <c r="H33" i="11"/>
  <c r="J33" i="11" s="1"/>
  <c r="H56" i="11"/>
  <c r="J56" i="11" s="1"/>
  <c r="I90" i="11"/>
  <c r="H16" i="11"/>
  <c r="J16" i="11" s="1"/>
  <c r="H23" i="11"/>
  <c r="J23" i="11" s="1"/>
  <c r="H45" i="11"/>
  <c r="J45" i="11" s="1"/>
  <c r="H127" i="11"/>
  <c r="J127" i="11" s="1"/>
  <c r="H64" i="11"/>
  <c r="J64" i="11" s="1"/>
  <c r="H101" i="11"/>
  <c r="J101" i="11" s="1"/>
  <c r="H36" i="11"/>
  <c r="J36" i="11" s="1"/>
  <c r="H73" i="11"/>
  <c r="J73" i="11" s="1"/>
  <c r="H93" i="11"/>
  <c r="J93" i="11" s="1"/>
  <c r="H9" i="11"/>
  <c r="J9" i="11" s="1"/>
  <c r="H44" i="11"/>
  <c r="J44" i="11" s="1"/>
  <c r="H58" i="11"/>
  <c r="J58" i="11" s="1"/>
  <c r="H130" i="11"/>
  <c r="J130" i="11" s="1"/>
  <c r="I72" i="11"/>
  <c r="H26" i="11"/>
  <c r="J26" i="11" s="1"/>
  <c r="H51" i="11"/>
  <c r="J51" i="11" s="1"/>
  <c r="I53" i="11"/>
  <c r="H17" i="11"/>
  <c r="J17" i="11" s="1"/>
  <c r="H48" i="11"/>
  <c r="J48" i="11" s="1"/>
  <c r="H54" i="11"/>
  <c r="J54" i="11" s="1"/>
  <c r="H106" i="11"/>
  <c r="J106" i="11" s="1"/>
  <c r="H134" i="11"/>
  <c r="J134" i="11" s="1"/>
  <c r="I109" i="11"/>
  <c r="H8" i="11"/>
  <c r="J8" i="11" s="1"/>
  <c r="H24" i="11"/>
  <c r="J24" i="11" s="1"/>
  <c r="H39" i="11"/>
  <c r="J39" i="11" s="1"/>
  <c r="H59" i="11"/>
  <c r="J59" i="11" s="1"/>
  <c r="H71" i="11"/>
  <c r="J71" i="11" s="1"/>
  <c r="H105" i="11"/>
  <c r="J105" i="11" s="1"/>
  <c r="I140" i="11"/>
  <c r="H20" i="11"/>
  <c r="J20" i="11" s="1"/>
  <c r="H34" i="11"/>
  <c r="J34" i="11" s="1"/>
  <c r="H63" i="11"/>
  <c r="J63" i="11" s="1"/>
  <c r="I70" i="11"/>
  <c r="I107" i="11"/>
  <c r="H12" i="11"/>
  <c r="J12" i="11" s="1"/>
  <c r="H21" i="11"/>
  <c r="J21" i="11" s="1"/>
  <c r="H43" i="11"/>
  <c r="J43" i="11" s="1"/>
  <c r="H108" i="11"/>
  <c r="J108" i="11" s="1"/>
  <c r="I55" i="11"/>
  <c r="I92" i="11"/>
  <c r="H14" i="11"/>
  <c r="J14" i="11" s="1"/>
  <c r="H31" i="11"/>
  <c r="J31" i="11" s="1"/>
  <c r="H85" i="11"/>
  <c r="J85" i="11" s="1"/>
  <c r="H139" i="11"/>
  <c r="J139" i="11" s="1"/>
  <c r="H15" i="11"/>
  <c r="J15" i="11" s="1"/>
  <c r="H32" i="11"/>
  <c r="J32" i="11" s="1"/>
  <c r="H62" i="11"/>
  <c r="J62" i="11" s="1"/>
  <c r="H69" i="11"/>
  <c r="J69" i="11" s="1"/>
  <c r="H80" i="11"/>
  <c r="J80" i="11" s="1"/>
  <c r="H96" i="11"/>
  <c r="J96" i="11" s="1"/>
  <c r="H102" i="11"/>
  <c r="J102" i="11" s="1"/>
  <c r="H52" i="11"/>
  <c r="J52" i="11" s="1"/>
  <c r="H79" i="11"/>
  <c r="J79" i="11" s="1"/>
  <c r="H11" i="11"/>
  <c r="J11" i="11" s="1"/>
  <c r="H28" i="11"/>
  <c r="J28" i="11" s="1"/>
  <c r="H47" i="11"/>
  <c r="J47" i="11" s="1"/>
  <c r="H83" i="11"/>
  <c r="J83" i="11" s="1"/>
  <c r="H89" i="11"/>
  <c r="J89" i="11" s="1"/>
  <c r="H97" i="11"/>
  <c r="J97" i="11" s="1"/>
  <c r="H129" i="11"/>
  <c r="J129" i="11" s="1"/>
  <c r="H135" i="11"/>
  <c r="J135" i="11" s="1"/>
  <c r="I61" i="11"/>
  <c r="I82" i="11"/>
  <c r="I99" i="11"/>
  <c r="I132" i="11"/>
  <c r="H5" i="11"/>
  <c r="J5" i="11" s="1"/>
  <c r="H13" i="11"/>
  <c r="J13" i="11" s="1"/>
  <c r="H22" i="11"/>
  <c r="J22" i="11" s="1"/>
  <c r="H30" i="11"/>
  <c r="J30" i="11" s="1"/>
  <c r="H40" i="11"/>
  <c r="J40" i="11" s="1"/>
  <c r="H50" i="11"/>
  <c r="J50" i="11" s="1"/>
  <c r="H60" i="11"/>
  <c r="J60" i="11" s="1"/>
  <c r="H67" i="11"/>
  <c r="J67" i="11" s="1"/>
  <c r="H81" i="11"/>
  <c r="J81" i="11" s="1"/>
  <c r="H87" i="11"/>
  <c r="J87" i="11" s="1"/>
  <c r="H98" i="11"/>
  <c r="J98" i="11" s="1"/>
  <c r="H104" i="11"/>
  <c r="J104" i="11" s="1"/>
  <c r="H131" i="11"/>
  <c r="J131" i="11" s="1"/>
  <c r="H137" i="11"/>
  <c r="J137" i="11" s="1"/>
  <c r="H10" i="11"/>
  <c r="J10" i="11" s="1"/>
  <c r="H18" i="11"/>
  <c r="J18" i="11" s="1"/>
  <c r="H27" i="11"/>
  <c r="J27" i="11" s="1"/>
  <c r="H37" i="11"/>
  <c r="J37" i="11" s="1"/>
  <c r="H46" i="11"/>
  <c r="J46" i="11" s="1"/>
  <c r="I57" i="11"/>
  <c r="I66" i="11"/>
  <c r="I74" i="11"/>
  <c r="I86" i="11"/>
  <c r="I95" i="11"/>
  <c r="I103" i="11"/>
  <c r="I128" i="11"/>
  <c r="I136" i="11"/>
</calcChain>
</file>

<file path=xl/comments1.xml><?xml version="1.0" encoding="utf-8"?>
<comments xmlns="http://schemas.openxmlformats.org/spreadsheetml/2006/main">
  <authors>
    <author>George</author>
  </authors>
  <commentList>
    <comment ref="H2" authorId="0" shapeId="0">
      <text>
        <r>
          <rPr>
            <sz val="9"/>
            <color indexed="81"/>
            <rFont val="Tahoma"/>
            <family val="2"/>
            <charset val="204"/>
          </rPr>
          <t>Вбейте спец. скидку
25 - продление (штука в штуку)
XX - миграция, гос/обр/NPF — скидка по запросу 
Или вбейте др. сезонную скидку, если имеется</t>
        </r>
      </text>
    </comment>
    <comment ref="I2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Вбейте свой процент дилерской скидки
</t>
        </r>
      </text>
    </comment>
    <comment ref="J2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Вбейте кол-во покупаемых лицензий
</t>
        </r>
      </text>
    </comment>
  </commentList>
</comments>
</file>

<file path=xl/connections.xml><?xml version="1.0" encoding="utf-8"?>
<connections xmlns="http://schemas.openxmlformats.org/spreadsheetml/2006/main">
  <connection id="1" name="Текстовый документ" type="4" refreshedVersion="0" background="1">
    <webPr xml="1" sourceData="1" url="D:\БелРусь доки\Work\Work files\ПО прайсы\прайсы не ред\Avast\Текстовый документ.xml" htmlTables="1" htmlFormat="all"/>
  </connection>
</connections>
</file>

<file path=xl/sharedStrings.xml><?xml version="1.0" encoding="utf-8"?>
<sst xmlns="http://schemas.openxmlformats.org/spreadsheetml/2006/main" count="739" uniqueCount="307">
  <si>
    <t>от 2 до 4</t>
  </si>
  <si>
    <t>от 20 до 49</t>
  </si>
  <si>
    <t>от 50 до 99</t>
  </si>
  <si>
    <t>Наименование поля</t>
  </si>
  <si>
    <t>Пример заполнения</t>
  </si>
  <si>
    <t>Комментарии</t>
  </si>
  <si>
    <t>Product:</t>
  </si>
  <si>
    <t>Customer name:</t>
  </si>
  <si>
    <t>StroyTech, OOO. Bykov Igor</t>
  </si>
  <si>
    <t>Name of company:</t>
  </si>
  <si>
    <t>StroyTech, OOO</t>
  </si>
  <si>
    <t>E-mail address:</t>
  </si>
  <si>
    <t>igor@stroytech.biz</t>
  </si>
  <si>
    <t>Phone:</t>
  </si>
  <si>
    <t>+7(495)295-35-40</t>
  </si>
  <si>
    <t>номер телефона с кодом города и страны(РФ: +7)</t>
  </si>
  <si>
    <t>Street:</t>
  </si>
  <si>
    <t>Frunzenskaya naberezhnaya 25/3 of.216</t>
  </si>
  <si>
    <t xml:space="preserve">улица/пр-т и т.д. с номером дома и офиса/квартиры и т.д. </t>
  </si>
  <si>
    <t>City:</t>
  </si>
  <si>
    <t>Moscow</t>
  </si>
  <si>
    <t>Наименование города, посёлка, деревни и т.д.</t>
  </si>
  <si>
    <t>ZIP:</t>
  </si>
  <si>
    <t>Почтовый индекс</t>
  </si>
  <si>
    <t>State:</t>
  </si>
  <si>
    <t>Наименование области и если имеется - района</t>
  </si>
  <si>
    <t>Country:</t>
  </si>
  <si>
    <t>Russia</t>
  </si>
  <si>
    <t>Диапазоны лицензий</t>
  </si>
  <si>
    <t>Текущие акции</t>
  </si>
  <si>
    <t>%</t>
  </si>
  <si>
    <r>
      <t>Миграция</t>
    </r>
    <r>
      <rPr>
        <sz val="11"/>
        <color indexed="10"/>
        <rFont val="Calibri"/>
        <family val="2"/>
        <charset val="204"/>
      </rPr>
      <t>**</t>
    </r>
  </si>
  <si>
    <t>Пример отправляемой формы:</t>
  </si>
  <si>
    <t>Сумма клиента</t>
  </si>
  <si>
    <t>Admin 
Console</t>
  </si>
  <si>
    <t>Antivirus</t>
  </si>
  <si>
    <t>Sandbox</t>
  </si>
  <si>
    <t>Data 
Shredder</t>
  </si>
  <si>
    <t>Firewall</t>
  </si>
  <si>
    <t>Exchange</t>
  </si>
  <si>
    <t>v</t>
  </si>
  <si>
    <t>OSX</t>
  </si>
  <si>
    <t>Sharepoint Server</t>
  </si>
  <si>
    <t>Зеркало обновлений</t>
  </si>
  <si>
    <r>
      <t>Продление образовательное</t>
    </r>
    <r>
      <rPr>
        <sz val="9"/>
        <color indexed="10"/>
        <rFont val="Calibri"/>
        <family val="2"/>
        <charset val="204"/>
      </rPr>
      <t>*</t>
    </r>
  </si>
  <si>
    <t>Сумма дилера</t>
  </si>
  <si>
    <t>RUB</t>
  </si>
  <si>
    <t xml:space="preserve">Legacy product </t>
  </si>
  <si>
    <t>Migration product</t>
  </si>
  <si>
    <t>Avast Endpoint Protection (EP)</t>
  </si>
  <si>
    <t>Avast Endpoint Protection Plus (EPP)</t>
  </si>
  <si>
    <t>Avast Endpoint Protection Suite (EPS)</t>
  </si>
  <si>
    <t>Avast Endpoint Protection Suite Plus (EPSP)</t>
  </si>
  <si>
    <t>Таблица миграции продуктов Аваст на линейку ABA</t>
  </si>
  <si>
    <t>Наименование компании указанием формы собственности. Без кавычек</t>
  </si>
  <si>
    <t>Кол-во</t>
  </si>
  <si>
    <t>Доп. скидки</t>
  </si>
  <si>
    <t>Дилерская скидка</t>
  </si>
  <si>
    <t>Парт-номер</t>
  </si>
  <si>
    <t>Валюта</t>
  </si>
  <si>
    <t>Форма заказа для дилеров</t>
  </si>
  <si>
    <t>AVG</t>
  </si>
  <si>
    <t>AVG File Server</t>
  </si>
  <si>
    <t>AVG Internet Security Business Edition</t>
  </si>
  <si>
    <t>Навигатор по прайс-листу Avast &amp; AVG</t>
  </si>
  <si>
    <t>cloud/ON-prem</t>
  </si>
  <si>
    <t>ABA AV</t>
  </si>
  <si>
    <t>ABA Pro</t>
  </si>
  <si>
    <t>ABA Pro Plus</t>
  </si>
  <si>
    <r>
      <t>Продление коммерческое</t>
    </r>
    <r>
      <rPr>
        <sz val="9"/>
        <color indexed="10"/>
        <rFont val="Calibri"/>
        <family val="2"/>
        <charset val="204"/>
      </rPr>
      <t>*</t>
    </r>
  </si>
  <si>
    <t>Avast Business Antivirus </t>
  </si>
  <si>
    <t xml:space="preserve">Avast Business Antivirus Pro </t>
  </si>
  <si>
    <t>→</t>
  </si>
  <si>
    <t>Комментарии к лицензированию Avast</t>
  </si>
  <si>
    <t>Страна</t>
  </si>
  <si>
    <t>Скидки (только Avast)</t>
  </si>
  <si>
    <t>Anti spam</t>
  </si>
  <si>
    <t>Вид учреждения</t>
  </si>
  <si>
    <t>*** - при покупке лицензии для некоммерческой/гос./обр. организации необходимо предоставить адрес сайта организации или скан-копию документа, подтверждающего принадлежность к данной категории учреждений по e-mail</t>
  </si>
  <si>
    <t>Comment</t>
  </si>
  <si>
    <r>
      <t>Образовательное</t>
    </r>
    <r>
      <rPr>
        <sz val="9"/>
        <color indexed="10"/>
        <rFont val="Calibri"/>
        <family val="2"/>
        <charset val="204"/>
      </rPr>
      <t>****</t>
    </r>
  </si>
  <si>
    <t>Некоммерческое учр.</t>
  </si>
  <si>
    <t>по запросу</t>
  </si>
  <si>
    <r>
      <t>Продление для практ. медицин. и гос. учр-й, и некомм. орг.</t>
    </r>
    <r>
      <rPr>
        <sz val="9"/>
        <color indexed="10"/>
        <rFont val="Calibri"/>
        <family val="2"/>
        <charset val="204"/>
      </rPr>
      <t>*</t>
    </r>
  </si>
  <si>
    <t>Государственное или практикующее мед. учр.</t>
  </si>
  <si>
    <t>Матрица сравнения функционала линейки ABA (Avast Business Antivirus)</t>
  </si>
  <si>
    <t>MS Win Server 2008-2019</t>
  </si>
  <si>
    <t>Win 7-10</t>
  </si>
  <si>
    <t xml:space="preserve">Лицензирование домашних продуктов AVG и Avast </t>
  </si>
  <si>
    <t>bms.0.12m</t>
  </si>
  <si>
    <t>bms.0.24m</t>
  </si>
  <si>
    <t>bms.0.36m</t>
  </si>
  <si>
    <t>bmg.0.12m</t>
  </si>
  <si>
    <t>bmg.0.24m</t>
  </si>
  <si>
    <t>bmg.0.36m</t>
  </si>
  <si>
    <t>от 100 до 249</t>
  </si>
  <si>
    <t>от 250 ПК - по запросу</t>
  </si>
  <si>
    <t>от 5 до 19</t>
  </si>
  <si>
    <t xml:space="preserve">** - у конкурирующего продукта должна истекать лицензия как минимум через один месяц с момента миграции на Avast. Необходимо предоставить скан данной лицензии или акт о покупке по e-mail. </t>
  </si>
  <si>
    <t>**** - К некоммерческим организациям, например, относятся фонды помощи инвалидам/пенсионерам и др. Перед применением скидки необходимо выслать адрес сайта организации дистрибьютору и уточнить относится ли организация к категории "non-profit".</t>
  </si>
  <si>
    <t xml:space="preserve">1. ABA AV Managed, 1 year - 57 шт, 
2. Avast Patch Management 1 year - 20 шт.
</t>
  </si>
  <si>
    <t>Пишите реальный e-mail адрес клиента, либо он не сможет воспользоваться своей лицензией или обратиться в техподдержку</t>
  </si>
  <si>
    <t>Наименование покупаемой позиции, с указанием срока действия и количества покупаемых штук. Если это гос./обр./мед./продление/ миграция, то обязательно об этом указывать, либо скидка не будет применена.</t>
  </si>
  <si>
    <t>Как правильно оформлять данные формы (перевод наименования и комментарии к заполнению):</t>
  </si>
  <si>
    <t>Avast и AVG для организаций</t>
  </si>
  <si>
    <t>pmg.0.12m</t>
  </si>
  <si>
    <t>pmg.0.24m</t>
  </si>
  <si>
    <t>pmg.0.36m</t>
  </si>
  <si>
    <t>Цена за шт со скидкой</t>
  </si>
  <si>
    <t>Avast Business Pro - managed</t>
  </si>
  <si>
    <t>Avast Business Antivirus - managed</t>
  </si>
  <si>
    <t>stl.0.12m</t>
  </si>
  <si>
    <t>stl.0.24m</t>
  </si>
  <si>
    <t>stl.0.36m</t>
  </si>
  <si>
    <t>AVG Antivirus Business Edition</t>
  </si>
  <si>
    <t>avb.0.12m</t>
  </si>
  <si>
    <t>avb.0.24m</t>
  </si>
  <si>
    <t>avb.0.36m</t>
  </si>
  <si>
    <t>Мин.  кол-во</t>
  </si>
  <si>
    <t>bug.0.12m</t>
  </si>
  <si>
    <t>bus.0.12m</t>
  </si>
  <si>
    <t>bus.0.24m</t>
  </si>
  <si>
    <t>bus.0.36m</t>
  </si>
  <si>
    <t>bug.0.24m</t>
  </si>
  <si>
    <t>bug.0.36m</t>
  </si>
  <si>
    <t>Avast Business Аntivirus for Linux</t>
  </si>
  <si>
    <t>ise.0.12m</t>
  </si>
  <si>
    <t>ise.0.24m</t>
  </si>
  <si>
    <t>ise.0.36m</t>
  </si>
  <si>
    <t>fsc.0.12m</t>
  </si>
  <si>
    <t>fsc.0.24m</t>
  </si>
  <si>
    <t>fsc.0.36m</t>
  </si>
  <si>
    <t>до 10 устройств</t>
  </si>
  <si>
    <t>AVG TuneUp - Unlimited 2 Years</t>
  </si>
  <si>
    <t xml:space="preserve">AVG TuneUp - Unlimited 1 Year </t>
  </si>
  <si>
    <t>Multi-device</t>
  </si>
  <si>
    <t>для Android</t>
  </si>
  <si>
    <t>AVG Cleaner Pro 1 Device, 1 Year</t>
  </si>
  <si>
    <t>AVG AntiVirus Pro for Android 1 Device, 1 Year</t>
  </si>
  <si>
    <t>Mobile</t>
  </si>
  <si>
    <t>Avast Cleanup and Boost Pro 1 Device, 1 year</t>
  </si>
  <si>
    <t>Avast Mobile Security Premium 1 Device, 1 Year</t>
  </si>
  <si>
    <t>на 1 ПК с Windows</t>
  </si>
  <si>
    <t>Avast Cleanup Premium 1 PC, 1 Year</t>
  </si>
  <si>
    <t>Avast Premium Security (Multi-Device), 3 Years</t>
  </si>
  <si>
    <t xml:space="preserve">Avast Premium Security (Multi-Device), 2 Years </t>
  </si>
  <si>
    <t xml:space="preserve">Avast Premium Security (Multi-Device), 1 Year </t>
  </si>
  <si>
    <t xml:space="preserve">Avast Premium Security for Windows 1 PC, 3 Years </t>
  </si>
  <si>
    <t xml:space="preserve">Avast Premium Security for Windows 1 PC, 2 Years </t>
  </si>
  <si>
    <t xml:space="preserve">Avast Premium Security for Windows 1 PC, 1 Year </t>
  </si>
  <si>
    <t>Avast</t>
  </si>
  <si>
    <t>Все продукты этой закладки прайса запрещено использовать в организациях</t>
  </si>
  <si>
    <t xml:space="preserve">Product </t>
  </si>
  <si>
    <t>Форма заказа лицензии заполняется латинскими буквами и отправляется обычным текстом в "теле" e-mail, а не отдельным файлом. Должны быть заполнены все поля указанные ниже:</t>
  </si>
  <si>
    <t xml:space="preserve">SKU </t>
  </si>
  <si>
    <t>isd.10.12m</t>
  </si>
  <si>
    <t>isd.10.24m</t>
  </si>
  <si>
    <t>cpa.1.12m</t>
  </si>
  <si>
    <t>avp.1.12m</t>
  </si>
  <si>
    <t>CCleaner for Android Pro (1 Device, 1 Year)</t>
  </si>
  <si>
    <t>cca.1.12m</t>
  </si>
  <si>
    <t>* - разрешается продлить лицензию за 30 дней до окончания и до 30 дней после (при более поздних сроках не предоставляется скидка продления). Также необходимо предоставить данные старой лицензии  (серийный номер или .dat, или .avastlic)</t>
  </si>
  <si>
    <t>AVG Internet Security (Multi-Device) 1 year</t>
  </si>
  <si>
    <t>AVG Internet Security (Multi-Device) 2 years</t>
  </si>
  <si>
    <t>cbp.1.12m</t>
  </si>
  <si>
    <t>ams.1.12m</t>
  </si>
  <si>
    <t>acp.1.24m</t>
  </si>
  <si>
    <t>prd.10.12m</t>
  </si>
  <si>
    <t>prd.10.24m</t>
  </si>
  <si>
    <t>prd.10.36m</t>
  </si>
  <si>
    <t>prw.1.12m</t>
  </si>
  <si>
    <t>prw.1.24m</t>
  </si>
  <si>
    <t>prw.1.36m</t>
  </si>
  <si>
    <t>Avast и AVG для дома</t>
  </si>
  <si>
    <t>Цена за шт дилера</t>
  </si>
  <si>
    <t>Наименование компании и Ф.И. ответственного лица. Кавычки запрещены. Транслитерация. Не надо переводить название фирмы на английский!</t>
  </si>
  <si>
    <t>ams.1.24m</t>
  </si>
  <si>
    <t>ams.1.36m</t>
  </si>
  <si>
    <t>Avast Mobile Security Premium 1 Device, 2 Years</t>
  </si>
  <si>
    <t>Avast Mobile Security Premium 1 Device, 3 Years</t>
  </si>
  <si>
    <t>cbp.1.24m</t>
  </si>
  <si>
    <t>cbp.1.36m</t>
  </si>
  <si>
    <t>Avast Cleanup and Boost Pro 1 Device, 2 years</t>
  </si>
  <si>
    <t>Avast Cleanup and Boost Pro 1 Device, 3 years</t>
  </si>
  <si>
    <t>isd.10.36m</t>
  </si>
  <si>
    <t>AVG Internet Security (Multi-Device) 3 years</t>
  </si>
  <si>
    <t>avp.1.24m</t>
  </si>
  <si>
    <t>avp.1.36m</t>
  </si>
  <si>
    <t>AVG AntiVirus Pro for Android 1 Device, 2 Years</t>
  </si>
  <si>
    <t>AVG AntiVirus Pro for Android 1 Device, 3 Years</t>
  </si>
  <si>
    <t>cpa.1.24m</t>
  </si>
  <si>
    <t>cpa.1.36m</t>
  </si>
  <si>
    <t>AVG Cleaner Pro 1 Device, 2 Years</t>
  </si>
  <si>
    <t>AVG Cleaner Pro 1 Device, 3 Years</t>
  </si>
  <si>
    <t>AVG Internet Security - 1 PC, 1 Year</t>
  </si>
  <si>
    <t>AVG Internet Security - 1 PC, 2 Years</t>
  </si>
  <si>
    <t>AVG Internet Security - 1 PC, 3 Years</t>
  </si>
  <si>
    <t>AVG Internet Security - 2 PCs, 1 Year</t>
  </si>
  <si>
    <t>AVG Internet Security - 2 PCs, 2 Years</t>
  </si>
  <si>
    <t>AVG Internet Security - 2 PCs, 3 Years</t>
  </si>
  <si>
    <t>AVG Internet Security - 3 PCs, 1 Year</t>
  </si>
  <si>
    <t>AVG Internet Security - 3 PCs, 2 Years</t>
  </si>
  <si>
    <t>AVG Internet Security - 3 PCs, 3 Years</t>
  </si>
  <si>
    <t>isw.1.12m</t>
  </si>
  <si>
    <t>isw.1.24m</t>
  </si>
  <si>
    <t>isw.1.36m</t>
  </si>
  <si>
    <t>isw.2.12m</t>
  </si>
  <si>
    <t>isw.2.24m</t>
  </si>
  <si>
    <t>isw.2.36m</t>
  </si>
  <si>
    <t>isw.3.12m</t>
  </si>
  <si>
    <t>isw.3.24m</t>
  </si>
  <si>
    <t>isw.3.36m</t>
  </si>
  <si>
    <t>на 2 ПК с Windows</t>
  </si>
  <si>
    <t>на 3 ПК с Windows</t>
  </si>
  <si>
    <t>acp.1.12m</t>
  </si>
  <si>
    <t>acp.1.36m</t>
  </si>
  <si>
    <t>acp.3.12m</t>
  </si>
  <si>
    <t>acp.3.24m</t>
  </si>
  <si>
    <t>acp.3.36m</t>
  </si>
  <si>
    <t>Avast Cleanup Premium 1 PC, 2 Years</t>
  </si>
  <si>
    <t>Avast Cleanup Premium 1 PC, 3 Years</t>
  </si>
  <si>
    <t>Avast Cleanup Premium 3 PC, 2 Years</t>
  </si>
  <si>
    <t>Avast Cleanup Premium 3 PC, 3 Years</t>
  </si>
  <si>
    <t>Avast Cleanup Premium 3 PC, 1 Year</t>
  </si>
  <si>
    <t>Не для продажи в РФ</t>
  </si>
  <si>
    <t>bpw.0.12m</t>
  </si>
  <si>
    <t>bpw.0.24m</t>
  </si>
  <si>
    <t>bpw.0.36m</t>
  </si>
  <si>
    <t xml:space="preserve">AVG Patch Management Business Edition </t>
  </si>
  <si>
    <t>Для 1-3 ПК с Windows</t>
  </si>
  <si>
    <t>Avast Cleanup Premium (Multi-Device) (1 Year)</t>
  </si>
  <si>
    <t>cpm.10.12m</t>
  </si>
  <si>
    <t>Avast Cleanup Premium (Multi-Device) (2 Years)</t>
  </si>
  <si>
    <t>Avast Cleanup Premium (Multi-Device) (3 Years)</t>
  </si>
  <si>
    <t>cpm.10.24m</t>
  </si>
  <si>
    <t>cpm.10.36m</t>
  </si>
  <si>
    <t>Аvast Business Antivirus - unmanaged</t>
  </si>
  <si>
    <t>Аvast Business Pro - unmanaged</t>
  </si>
  <si>
    <t>Avast Business Pаtch management</t>
  </si>
  <si>
    <r>
      <rPr>
        <b/>
        <sz val="9"/>
        <color rgb="FFFFC000"/>
        <rFont val="Calibri"/>
        <family val="2"/>
        <charset val="204"/>
      </rPr>
      <t xml:space="preserve">К данным продуктам не применяются никакие дополнительные скидки. </t>
    </r>
    <r>
      <rPr>
        <b/>
        <sz val="9"/>
        <color theme="6" tint="0.59996337778862885"/>
        <rFont val="Calibri"/>
        <family val="2"/>
        <charset val="204"/>
      </rPr>
      <t>Тем не менее, при заказе на большое количество серийных номеров (от 50 шт. и более) возможна дополнительная скидка по запросу. Даннные продукты запрещено использовать в организациях любого типа, только для домашнего использования</t>
    </r>
  </si>
  <si>
    <t>Список акций всегда доступен на главной странице сайта www.belrus.net Всегда имейте его в виду перед выставлением счета клиенту.</t>
  </si>
  <si>
    <t>Для тех кто не понял первый абзац данной закладки прайса: Не надо слать копию прайс-листа с заполненной формой, с вложением файла .xlsx в письмо. Шлите форму в теле письма!</t>
  </si>
  <si>
    <t>Цена за шт, без НДС</t>
  </si>
  <si>
    <t>Product: ABA AV managed, 1 year - 57 шт.
Customer name: StroyTech, OOO. Bykov Igor
Name of company: StroyTech, OOO
E-mail address: igor@stroytech.biz
Phone: +7(495)295-35-40
Street: Frunzenskaya naberezhnaya 25/3 of.216
City: Moscow
ZIP: 115245
State: Moscow region
Country: Russia</t>
  </si>
  <si>
    <t>Срок (г)</t>
  </si>
  <si>
    <t>Цена за шт, с НДС</t>
  </si>
  <si>
    <t>rcd.0.12m</t>
  </si>
  <si>
    <t>rcdu.0.12m</t>
  </si>
  <si>
    <r>
      <t xml:space="preserve">Renewal </t>
    </r>
    <r>
      <rPr>
        <b/>
        <sz val="6"/>
        <color rgb="FFFFFF99"/>
        <rFont val="Calibri"/>
        <family val="2"/>
        <charset val="204"/>
      </rPr>
      <t xml:space="preserve"> (руб, с НДС)</t>
    </r>
  </si>
  <si>
    <r>
      <t>Newsale</t>
    </r>
    <r>
      <rPr>
        <b/>
        <sz val="6"/>
        <color rgb="FFFFFF99"/>
        <rFont val="Calibri"/>
        <family val="2"/>
        <charset val="204"/>
      </rPr>
      <t xml:space="preserve"> (руб, с НДС)</t>
    </r>
  </si>
  <si>
    <t>brw.1.12m</t>
  </si>
  <si>
    <t>AVG BreachGuard (1 PC, 1 Year)</t>
  </si>
  <si>
    <t>brw.1.24m</t>
  </si>
  <si>
    <t>AVG BreachGuard (1 PC, 2 Years)</t>
  </si>
  <si>
    <t>brw.1.36m</t>
  </si>
  <si>
    <t>AVG BreachGuard (1 PC, 3 Years)</t>
  </si>
  <si>
    <t>brw.3.12m</t>
  </si>
  <si>
    <t>AVG BreachGuard (3 PC, 1 Year)</t>
  </si>
  <si>
    <t>brw.3.24m</t>
  </si>
  <si>
    <t>AVG BreachGuard (3 PC, 2 Years)</t>
  </si>
  <si>
    <t>brw.3.36m</t>
  </si>
  <si>
    <t>AVG BreachGuard (3 PC, 3 Years)</t>
  </si>
  <si>
    <t>drw.1.12m</t>
  </si>
  <si>
    <t>Avast Driver Updater (1 PC, 1 Year)</t>
  </si>
  <si>
    <t>drw.1.24m</t>
  </si>
  <si>
    <t>Avast Driver Updater (1 PC, 2 Years)</t>
  </si>
  <si>
    <t>drw.1.36m</t>
  </si>
  <si>
    <t>Avast Driver Updater (1 PC, 3 Years)</t>
  </si>
  <si>
    <t>drw.3.12m</t>
  </si>
  <si>
    <t>Avast Driver Updater (3 PC, 1 Year)</t>
  </si>
  <si>
    <t>drw.3.24m</t>
  </si>
  <si>
    <t>Avast Driver Updater (3 PC, 2 Years)</t>
  </si>
  <si>
    <t>drw.3.36m</t>
  </si>
  <si>
    <t>Avast Driver Updater (3 PC, 3 Years)</t>
  </si>
  <si>
    <t>apw.1.12m</t>
  </si>
  <si>
    <t>Avast AntiTrack Premium (1 PC, 1 Year)</t>
  </si>
  <si>
    <t>apw.1.24m</t>
  </si>
  <si>
    <t>Avast AntiTrack Premium (1 PC, 2 Years)</t>
  </si>
  <si>
    <t>apw.1.36m</t>
  </si>
  <si>
    <t>Avast AntiTrack Premium (1 PC, 3 Years)</t>
  </si>
  <si>
    <t>apw.3.12m</t>
  </si>
  <si>
    <t>Avast AntiTrack Premium (3 PC, 1 Year)</t>
  </si>
  <si>
    <t>apw.3.24m</t>
  </si>
  <si>
    <t>Avast AntiTrack Premium (3 PC, 2 Years)</t>
  </si>
  <si>
    <t>apw.3.36m</t>
  </si>
  <si>
    <t>Avast AntiTrack Premium (3 PC, 3 Years)</t>
  </si>
  <si>
    <t>bgw.1.12m</t>
  </si>
  <si>
    <t>Avast BreachGuard (1 PC, 1 Year)</t>
  </si>
  <si>
    <t>bgw.1.24m</t>
  </si>
  <si>
    <t>Avast BreachGuard (1 PC, 2 Years)</t>
  </si>
  <si>
    <t>bgw.1.36m</t>
  </si>
  <si>
    <t>Avast BreachGuard (1 PC, 3 Years)</t>
  </si>
  <si>
    <t>bgw.3.12m</t>
  </si>
  <si>
    <t>Avast BreachGuard (3 PC, 1 Year)</t>
  </si>
  <si>
    <t>bgw.3.24m</t>
  </si>
  <si>
    <t>Avast BreachGuard (3 PC, 2 Years)</t>
  </si>
  <si>
    <t>bgw.3.36m</t>
  </si>
  <si>
    <t>Avast BreachGuard (3 PC, 3 Years)</t>
  </si>
  <si>
    <t>Версия Managed содержит консоль управления, версия Unmanaged без консоли управления.</t>
  </si>
  <si>
    <t>SecureLine</t>
  </si>
  <si>
    <t>Avast Business Рremium Remote Control (1 Concurrent Session)</t>
  </si>
  <si>
    <t>Avast Business Рremium Remote Control (unlimited Concurrent Sessions)</t>
  </si>
  <si>
    <t>Наименование
продукта</t>
  </si>
  <si>
    <t>tud.0.36m</t>
  </si>
  <si>
    <t>AVG TuneUp - Unlimited 3 Years</t>
  </si>
  <si>
    <t>tud.0.12m</t>
  </si>
  <si>
    <t>tud.0.24m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</si>
</sst>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_-;\-* #,##0_-;_-* &quot;-&quot;_-;_-@_-"/>
    <numFmt numFmtId="165" formatCode="_-* #,##0.00_-;\-* #,##0.00_-;_-* &quot;-&quot;??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Showcard Gothic"/>
      <family val="5"/>
    </font>
    <font>
      <sz val="9"/>
      <color indexed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FF99"/>
      <name val="Calibri"/>
      <family val="2"/>
      <charset val="204"/>
      <scheme val="minor"/>
    </font>
    <font>
      <sz val="6"/>
      <color theme="9" tint="0.399914548173467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6" tint="0.59996337778862885"/>
      <name val="Calibri"/>
      <family val="2"/>
      <charset val="204"/>
    </font>
    <font>
      <sz val="9"/>
      <color rgb="FF004C22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9"/>
      <color rgb="FFFFC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8"/>
      <color theme="9" tint="0.79998168889431442"/>
      <name val="Calibri"/>
      <family val="2"/>
      <charset val="204"/>
    </font>
    <font>
      <b/>
      <sz val="8"/>
      <color rgb="FF007E39"/>
      <name val="Times New Roman"/>
      <family val="1"/>
      <charset val="204"/>
    </font>
    <font>
      <b/>
      <sz val="9"/>
      <color rgb="FFFFFF99"/>
      <name val="Calibri"/>
      <family val="2"/>
      <charset val="204"/>
    </font>
    <font>
      <b/>
      <sz val="8"/>
      <color rgb="FFFFFF99"/>
      <name val="Calibri"/>
      <family val="2"/>
      <charset val="204"/>
    </font>
    <font>
      <b/>
      <sz val="6"/>
      <color rgb="FFFFFF9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rgb="FFF5E949"/>
      <name val="Calibri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215A69"/>
        <bgColor indexed="64"/>
      </patternFill>
    </fill>
    <fill>
      <patternFill patternType="solid">
        <fgColor rgb="FF592A03"/>
        <bgColor theme="1"/>
      </patternFill>
    </fill>
    <fill>
      <patternFill patternType="solid">
        <fgColor rgb="FF28130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4C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5426"/>
        <bgColor auto="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281302"/>
      </left>
      <right style="thin">
        <color rgb="FF281302"/>
      </right>
      <top style="thin">
        <color rgb="FF281302"/>
      </top>
      <bottom style="thin">
        <color rgb="FF28130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B05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4C22"/>
      </left>
      <right style="thin">
        <color rgb="FF004C22"/>
      </right>
      <top style="thin">
        <color rgb="FF004C22"/>
      </top>
      <bottom style="thin">
        <color rgb="FF004C22"/>
      </bottom>
      <diagonal/>
    </border>
  </borders>
  <cellStyleXfs count="61">
    <xf numFmtId="0" fontId="0" fillId="0" borderId="0"/>
    <xf numFmtId="0" fontId="10" fillId="7" borderId="8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2" fontId="13" fillId="2" borderId="10">
      <alignment horizontal="right"/>
    </xf>
    <xf numFmtId="49" fontId="33" fillId="2" borderId="0" applyNumberFormat="0">
      <alignment horizontal="right" vertical="center"/>
    </xf>
    <xf numFmtId="0" fontId="38" fillId="8" borderId="0" applyNumberFormat="0">
      <alignment horizontal="center" vertical="center" wrapText="1"/>
    </xf>
    <xf numFmtId="0" fontId="34" fillId="9" borderId="0" applyNumberFormat="0">
      <alignment horizontal="left" wrapText="1" indent="3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4" fillId="4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14" applyNumberFormat="0" applyAlignment="0" applyProtection="0"/>
    <xf numFmtId="0" fontId="27" fillId="15" borderId="15" applyNumberFormat="0" applyAlignment="0" applyProtection="0"/>
    <xf numFmtId="0" fontId="28" fillId="15" borderId="14" applyNumberFormat="0" applyAlignment="0" applyProtection="0"/>
    <xf numFmtId="0" fontId="29" fillId="0" borderId="16" applyNumberFormat="0" applyFill="0" applyAlignment="0" applyProtection="0"/>
    <xf numFmtId="0" fontId="3" fillId="16" borderId="17" applyNumberFormat="0" applyAlignment="0" applyProtection="0"/>
    <xf numFmtId="0" fontId="30" fillId="0" borderId="0" applyNumberFormat="0" applyFill="0" applyBorder="0" applyAlignment="0" applyProtection="0"/>
    <xf numFmtId="0" fontId="18" fillId="17" borderId="18" applyNumberFormat="0" applyFont="0" applyAlignment="0" applyProtection="0"/>
    <xf numFmtId="0" fontId="31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7" borderId="8">
      <alignment horizontal="center" vertical="center" wrapText="1"/>
    </xf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10" fillId="7" borderId="8" xfId="1"/>
    <xf numFmtId="0" fontId="0" fillId="0" borderId="0" xfId="0"/>
    <xf numFmtId="2" fontId="13" fillId="2" borderId="10" xfId="4">
      <alignment horizontal="right"/>
    </xf>
    <xf numFmtId="0" fontId="33" fillId="2" borderId="0" xfId="5" applyNumberFormat="1">
      <alignment horizontal="right" vertical="center"/>
    </xf>
    <xf numFmtId="2" fontId="33" fillId="2" borderId="0" xfId="5" applyNumberFormat="1">
      <alignment horizontal="right" vertical="center"/>
    </xf>
    <xf numFmtId="0" fontId="38" fillId="8" borderId="0" xfId="6">
      <alignment horizontal="center" vertical="center" wrapText="1"/>
    </xf>
    <xf numFmtId="0" fontId="34" fillId="9" borderId="0" xfId="7">
      <alignment horizontal="left" wrapText="1" indent="3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/>
    </xf>
    <xf numFmtId="1" fontId="38" fillId="8" borderId="0" xfId="6" applyNumberFormat="1">
      <alignment horizontal="center" vertical="center" wrapText="1"/>
    </xf>
    <xf numFmtId="1" fontId="13" fillId="2" borderId="10" xfId="4" applyNumberFormat="1">
      <alignment horizontal="right"/>
    </xf>
    <xf numFmtId="1" fontId="34" fillId="9" borderId="0" xfId="7" applyNumberFormat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6" fontId="0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2" fontId="13" fillId="2" borderId="10" xfId="4">
      <alignment horizontal="right"/>
    </xf>
    <xf numFmtId="0" fontId="34" fillId="9" borderId="0" xfId="7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top" wrapText="1"/>
    </xf>
    <xf numFmtId="0" fontId="34" fillId="9" borderId="0" xfId="7" applyAlignment="1">
      <alignment horizontal="center" wrapText="1"/>
    </xf>
    <xf numFmtId="0" fontId="0" fillId="0" borderId="0" xfId="0" applyNumberFormat="1" applyFont="1" applyFill="1" applyBorder="1" applyAlignment="1">
      <alignment horizontal="left"/>
    </xf>
    <xf numFmtId="0" fontId="33" fillId="2" borderId="0" xfId="5" applyNumberFormat="1">
      <alignment horizontal="right" vertical="center"/>
    </xf>
    <xf numFmtId="2" fontId="34" fillId="9" borderId="0" xfId="7" applyNumberFormat="1">
      <alignment horizontal="left" wrapText="1" indent="3"/>
    </xf>
    <xf numFmtId="1" fontId="34" fillId="9" borderId="0" xfId="7" applyNumberFormat="1">
      <alignment horizontal="left" wrapText="1" indent="3"/>
    </xf>
    <xf numFmtId="2" fontId="0" fillId="0" borderId="0" xfId="0" applyNumberFormat="1" applyFont="1" applyFill="1" applyBorder="1" applyAlignment="1">
      <alignment horizontal="center" vertical="center" wrapText="1"/>
    </xf>
    <xf numFmtId="0" fontId="38" fillId="8" borderId="0" xfId="6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left" vertical="center"/>
    </xf>
    <xf numFmtId="0" fontId="6" fillId="11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8" borderId="0" xfId="6">
      <alignment horizontal="center" vertical="center" wrapText="1"/>
    </xf>
    <xf numFmtId="0" fontId="32" fillId="8" borderId="0" xfId="6" applyFont="1">
      <alignment horizontal="center" vertical="center" wrapText="1"/>
    </xf>
    <xf numFmtId="0" fontId="38" fillId="8" borderId="0" xfId="6">
      <alignment horizontal="center" vertical="center" wrapText="1"/>
    </xf>
    <xf numFmtId="2" fontId="34" fillId="9" borderId="0" xfId="7" applyNumberFormat="1">
      <alignment horizontal="left" wrapText="1" indent="3"/>
    </xf>
    <xf numFmtId="2" fontId="10" fillId="7" borderId="8" xfId="1" applyNumberFormat="1"/>
    <xf numFmtId="2" fontId="0" fillId="0" borderId="0" xfId="0" applyNumberFormat="1"/>
    <xf numFmtId="1" fontId="11" fillId="0" borderId="0" xfId="0" applyNumberFormat="1" applyFont="1" applyFill="1" applyBorder="1" applyAlignment="1">
      <alignment horizontal="center" vertical="center" wrapText="1"/>
    </xf>
    <xf numFmtId="2" fontId="38" fillId="8" borderId="0" xfId="6" applyNumberFormat="1">
      <alignment horizontal="center" vertical="center" wrapText="1"/>
    </xf>
    <xf numFmtId="2" fontId="13" fillId="2" borderId="10" xfId="4" applyNumberFormat="1">
      <alignment horizontal="right"/>
    </xf>
    <xf numFmtId="2" fontId="34" fillId="9" borderId="0" xfId="7" applyNumberFormat="1" applyAlignment="1">
      <alignment horizont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34" fillId="9" borderId="0" xfId="7">
      <alignment horizontal="left" wrapText="1" indent="3"/>
    </xf>
    <xf numFmtId="0" fontId="0" fillId="0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35" fillId="9" borderId="0" xfId="7" applyFont="1" applyAlignment="1">
      <alignment horizontal="center" wrapText="1"/>
    </xf>
    <xf numFmtId="2" fontId="35" fillId="9" borderId="0" xfId="7" applyNumberFormat="1" applyFont="1" applyAlignment="1">
      <alignment horizontal="center" wrapText="1"/>
    </xf>
    <xf numFmtId="0" fontId="37" fillId="0" borderId="0" xfId="0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0" fontId="9" fillId="41" borderId="0" xfId="0" applyFont="1" applyFill="1" applyBorder="1"/>
    <xf numFmtId="2" fontId="38" fillId="8" borderId="20" xfId="6" applyNumberFormat="1" applyBorder="1">
      <alignment horizontal="center" vertical="center" wrapText="1"/>
    </xf>
    <xf numFmtId="0" fontId="38" fillId="8" borderId="20" xfId="6" applyBorder="1">
      <alignment horizontal="center" vertical="center" wrapText="1"/>
    </xf>
    <xf numFmtId="0" fontId="32" fillId="8" borderId="0" xfId="6" applyFont="1">
      <alignment horizontal="center" vertical="center" wrapText="1"/>
    </xf>
    <xf numFmtId="0" fontId="5" fillId="10" borderId="0" xfId="0" applyFont="1" applyFill="1" applyBorder="1" applyAlignment="1">
      <alignment horizontal="left" vertical="center"/>
    </xf>
    <xf numFmtId="0" fontId="6" fillId="10" borderId="0" xfId="0" applyFont="1" applyFill="1" applyBorder="1" applyAlignment="1">
      <alignment horizontal="center" vertical="center"/>
    </xf>
    <xf numFmtId="0" fontId="34" fillId="9" borderId="0" xfId="7">
      <alignment horizontal="left" wrapText="1" indent="3"/>
    </xf>
    <xf numFmtId="2" fontId="3" fillId="6" borderId="0" xfId="0" applyNumberFormat="1" applyFont="1" applyFill="1" applyBorder="1" applyAlignment="1">
      <alignment horizontal="center" vertical="top" wrapText="1"/>
    </xf>
    <xf numFmtId="2" fontId="3" fillId="6" borderId="6" xfId="0" applyNumberFormat="1" applyFont="1" applyFill="1" applyBorder="1" applyAlignment="1">
      <alignment horizontal="center" vertical="top" wrapText="1"/>
    </xf>
    <xf numFmtId="0" fontId="14" fillId="7" borderId="8" xfId="60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10" borderId="2" xfId="0" applyFill="1" applyBorder="1" applyAlignment="1">
      <alignment horizontal="left" vertical="center" wrapText="1" indent="25"/>
    </xf>
    <xf numFmtId="0" fontId="0" fillId="10" borderId="3" xfId="0" applyFill="1" applyBorder="1" applyAlignment="1">
      <alignment horizontal="left" vertical="center" wrapText="1" indent="25"/>
    </xf>
    <xf numFmtId="0" fontId="38" fillId="8" borderId="0" xfId="6">
      <alignment horizontal="center" vertical="center" wrapText="1"/>
    </xf>
    <xf numFmtId="0" fontId="34" fillId="9" borderId="0" xfId="7">
      <alignment horizontal="left" wrapText="1" indent="3"/>
    </xf>
    <xf numFmtId="0" fontId="5" fillId="10" borderId="5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32" fillId="8" borderId="0" xfId="6" applyFont="1">
      <alignment horizontal="center" vertical="center" wrapText="1"/>
    </xf>
    <xf numFmtId="2" fontId="34" fillId="9" borderId="0" xfId="7" applyNumberFormat="1">
      <alignment horizontal="left" wrapText="1" indent="3"/>
    </xf>
  </cellXfs>
  <cellStyles count="61">
    <cellStyle name="20% — акцент1" xfId="33" builtinId="30" hidden="1"/>
    <cellStyle name="20% — акцент2" xfId="37" builtinId="34" hidden="1"/>
    <cellStyle name="20% — акцент3" xfId="41" builtinId="38" hidden="1"/>
    <cellStyle name="20% — акцент4" xfId="45" builtinId="42" hidden="1"/>
    <cellStyle name="20% — акцент5" xfId="48" builtinId="46" hidden="1"/>
    <cellStyle name="20% — акцент6" xfId="52" builtinId="50" hidden="1"/>
    <cellStyle name="40% — акцент1" xfId="34" builtinId="31" hidden="1"/>
    <cellStyle name="40% — акцент2" xfId="38" builtinId="35" hidden="1"/>
    <cellStyle name="40% — акцент3" xfId="42" builtinId="39" hidden="1"/>
    <cellStyle name="40% — акцент4" xfId="46" builtinId="43" hidden="1"/>
    <cellStyle name="40% — акцент5" xfId="49" builtinId="47" hidden="1"/>
    <cellStyle name="40% — акцент6" xfId="53" builtinId="51" hidden="1"/>
    <cellStyle name="60% — акцент1" xfId="35" builtinId="32" hidden="1"/>
    <cellStyle name="60% — акцент2" xfId="39" builtinId="36" hidden="1"/>
    <cellStyle name="60% — акцент3" xfId="43" builtinId="40" hidden="1"/>
    <cellStyle name="60% — акцент4" xfId="47" builtinId="44" hidden="1"/>
    <cellStyle name="60% — акцент5" xfId="50" builtinId="48" hidden="1"/>
    <cellStyle name="60% — акцент6" xfId="54" builtinId="52" hidden="1"/>
    <cellStyle name="Header" xfId="6"/>
    <cellStyle name="Position-Header" xfId="7"/>
    <cellStyle name="Price" xfId="4"/>
    <cellStyle name="Razdelitel" xfId="1"/>
    <cellStyle name="Restriction" xfId="60"/>
    <cellStyle name="White-Range" xfId="5"/>
    <cellStyle name="Акцент1" xfId="32" builtinId="29" hidden="1"/>
    <cellStyle name="Акцент2" xfId="36" builtinId="33" hidden="1"/>
    <cellStyle name="Акцент3" xfId="40" builtinId="37" hidden="1"/>
    <cellStyle name="Акцент4" xfId="44" builtinId="41" hidden="1"/>
    <cellStyle name="Акцент5" xfId="2" builtinId="45" hidden="1" customBuiltin="1"/>
    <cellStyle name="Акцент6" xfId="51" builtinId="49" hidden="1"/>
    <cellStyle name="Ввод " xfId="23" builtinId="20" hidden="1"/>
    <cellStyle name="Вывод" xfId="24" builtinId="21" hidden="1"/>
    <cellStyle name="Вычисление" xfId="25" builtinId="22" hidden="1"/>
    <cellStyle name="Гиперссылка" xfId="8" builtinId="8" hidden="1"/>
    <cellStyle name="Гиперссылка" xfId="55" builtinId="8" hidden="1"/>
    <cellStyle name="Гиперссылка" xfId="56" builtinId="8" hidden="1"/>
    <cellStyle name="Гиперссылка" xfId="58" builtinId="8" hidden="1"/>
    <cellStyle name="Денежный" xfId="12" builtinId="4" hidden="1"/>
    <cellStyle name="Денежный [0]" xfId="13" builtinId="7" hidden="1"/>
    <cellStyle name="Заголовок 1" xfId="16" builtinId="16" hidden="1"/>
    <cellStyle name="Заголовок 2" xfId="17" builtinId="17" hidden="1"/>
    <cellStyle name="Заголовок 3" xfId="18" builtinId="18" hidden="1"/>
    <cellStyle name="Заголовок 4" xfId="19" builtinId="19" hidden="1"/>
    <cellStyle name="Итог" xfId="31" builtinId="25" hidden="1"/>
    <cellStyle name="Контрольная ячейка" xfId="27" builtinId="23" hidden="1"/>
    <cellStyle name="Название" xfId="15" builtinId="15" hidden="1"/>
    <cellStyle name="Нейтральный" xfId="22" builtinId="28" hidden="1"/>
    <cellStyle name="Обычный" xfId="0" builtinId="0"/>
    <cellStyle name="Открывавшаяся гиперссылка" xfId="9" builtinId="9" hidden="1"/>
    <cellStyle name="Открывавшаяся гиперссылка" xfId="3" builtinId="9" hidden="1"/>
    <cellStyle name="Открывавшаяся гиперссылка" xfId="57" builtinId="9" hidden="1"/>
    <cellStyle name="Открывавшаяся гиперссылка" xfId="59" builtinId="9" hidden="1"/>
    <cellStyle name="Плохой" xfId="21" builtinId="27" hidden="1"/>
    <cellStyle name="Пояснение" xfId="30" builtinId="53" hidden="1"/>
    <cellStyle name="Примечание" xfId="29" builtinId="10" hidden="1"/>
    <cellStyle name="Процентный" xfId="14" builtinId="5" hidden="1"/>
    <cellStyle name="Связанная ячейка" xfId="26" builtinId="24" hidden="1"/>
    <cellStyle name="Текст предупреждения" xfId="28" builtinId="11" hidden="1"/>
    <cellStyle name="Финансовый" xfId="10" builtinId="3" hidden="1"/>
    <cellStyle name="Финансовый [0]" xfId="11" builtinId="6" hidden="1"/>
    <cellStyle name="Хороший" xfId="20" builtinId="26" hidde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left style="slantDashDot">
          <color rgb="FFFFFF99"/>
        </left>
        <right style="slantDashDot">
          <color rgb="FFFFFF99"/>
        </right>
        <vertical style="slantDashDot">
          <color rgb="FFFFFF99"/>
        </vertical>
      </border>
    </dxf>
    <dxf>
      <fill>
        <patternFill patternType="solid">
          <fgColor theme="9" tint="-0.249977111117893"/>
          <bgColor theme="9" tint="-0.249977111117893"/>
        </patternFill>
      </fill>
    </dxf>
    <dxf>
      <font>
        <color rgb="FFE3DE00"/>
      </font>
      <fill>
        <patternFill>
          <bgColor rgb="FF003A1A"/>
        </patternFill>
      </fill>
      <border>
        <left style="thin">
          <color rgb="FF92D050"/>
        </left>
        <right style="thin">
          <color rgb="FF92D050"/>
        </right>
        <vertical style="thin">
          <color rgb="FF92D050"/>
        </vertical>
      </border>
    </dxf>
    <dxf>
      <font>
        <color rgb="FFFFFF99"/>
      </font>
      <fill>
        <patternFill patternType="solid">
          <fgColor auto="1"/>
          <bgColor rgb="FF005426"/>
        </patternFill>
      </fill>
    </dxf>
    <dxf>
      <font>
        <b/>
        <color theme="0"/>
      </font>
      <fill>
        <patternFill patternType="solid">
          <fgColor theme="9" tint="-0.249977111117893"/>
          <bgColor theme="9" tint="-0.249977111117893"/>
        </patternFill>
      </fill>
      <border>
        <left style="medium">
          <color theme="0"/>
        </left>
      </border>
    </dxf>
    <dxf>
      <font>
        <b/>
        <color theme="0"/>
      </font>
      <fill>
        <patternFill patternType="solid">
          <fgColor theme="9" tint="0.59996337778862885"/>
          <bgColor theme="9" tint="-0.249977111117893"/>
        </patternFill>
      </fill>
      <border>
        <right style="medium">
          <color theme="0"/>
        </right>
      </border>
    </dxf>
    <dxf>
      <font>
        <b/>
        <color theme="0"/>
      </font>
      <fill>
        <patternFill patternType="solid">
          <fgColor theme="9" tint="-0.499984740745262"/>
          <bgColor theme="9" tint="-0.499984740745262"/>
        </patternFill>
      </fill>
      <border>
        <top style="medium">
          <color theme="0"/>
        </top>
      </border>
    </dxf>
    <dxf>
      <font>
        <color rgb="FFFFFF99"/>
      </font>
      <fill>
        <patternFill patternType="solid">
          <fgColor theme="1"/>
          <bgColor rgb="FF002E15"/>
        </patternFill>
      </fill>
      <border diagonalUp="0" diagonalDown="0">
        <left/>
        <right/>
        <top/>
        <bottom/>
        <vertical style="thin">
          <color rgb="FF92D050"/>
        </vertical>
        <horizontal/>
      </border>
    </dxf>
    <dxf>
      <font>
        <color theme="0"/>
      </font>
      <fill>
        <patternFill patternType="solid">
          <fgColor theme="9" tint="0.59996337778862885"/>
          <bgColor theme="9"/>
        </patternFill>
      </fill>
    </dxf>
  </dxfs>
  <tableStyles count="1" defaultTableStyle="ABA" defaultPivotStyle="PivotStyleLight16">
    <tableStyle name="ABA" pivot="0" count="9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secondRowStripe" dxfId="9"/>
      <tableStyleElement type="firstColumnStripe" dxfId="8"/>
      <tableStyleElement type="secondColumnStripe" dxfId="7"/>
    </tableStyle>
  </tableStyles>
  <colors>
    <mruColors>
      <color rgb="FFF5E949"/>
      <color rgb="FF004C22"/>
      <color rgb="FF005C2A"/>
      <color rgb="FF005426"/>
      <color rgb="FFFFFF99"/>
      <color rgb="FF002E15"/>
      <color rgb="FF003A1A"/>
      <color rgb="FF007E39"/>
      <color rgb="FFE3DE00"/>
      <color rgb="FF29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ricelist">
        <xsd:complexType>
          <xsd:sequence minOccurs="0">
            <xsd:element minOccurs="0" maxOccurs="unbounded" nillable="true" name="family" form="unqualified">
              <xsd:complexType>
                <xsd:sequence minOccurs="0">
                  <xsd:element minOccurs="0" maxOccurs="unbounded" nillable="true" name="product" form="unqualified">
                    <xsd:complexType>
                      <xsd:sequence minOccurs="0">
                        <xsd:element minOccurs="0" maxOccurs="unbounded" nillable="true" name="price" form="unqualified">
                          <xsd:complexType>
                            <xsd:attribute name="per-license" form="unqualified" type="xsd:double"/>
                            <xsd:attribute name="min-quantity" form="unqualified" type="xsd:integer"/>
                          </xsd:complexType>
                        </xsd:element>
                      </xsd:sequence>
                      <xsd:attribute name="MaxQantity" form="unqualified" type="xsd:integer"/>
                      <xsd:attribute name="id" form="unqualified" type="xsd:integer"/>
                      <xsd:attribute name="foreignId" form="unqualified" type="xsd:string"/>
                      <xsd:attribute name="label" form="unqualified" type="xsd:string"/>
                      <xsd:attribute name="maintenance" form="unqualified" type="xsd:string"/>
                    </xsd:complexType>
                  </xsd:element>
                </xsd:sequence>
                <xsd:attribute name="product-family-id" form="unqualified" type="xsd:integer"/>
                <xsd:attribute name="product-family-name" form="unqualified" type="xsd:string"/>
                <xsd:attribute name="sort-order" form="unqualified" type="xsd:integer"/>
                <xsd:attribute name="InternalId" form="unqualified" type="xsd:string"/>
                <xsd:attribute name="seats" form="unqualified" type="xsd:integer"/>
                <xsd:attribute name="Renewal" form="unqualified" type="xsd:integer"/>
              </xsd:complexType>
            </xsd:element>
          </xsd:sequence>
          <xsd:attribute name="currency" form="unqualified" type="xsd:string"/>
        </xsd:complexType>
      </xsd:element>
    </xsd:schema>
  </Schema>
  <Map ID="1" Name="pricelist_карта" RootElement="pricelis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lrus.net/order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1040124</xdr:colOff>
      <xdr:row>0</xdr:row>
      <xdr:rowOff>31541</xdr:rowOff>
    </xdr:from>
    <xdr:to>
      <xdr:col>2</xdr:col>
      <xdr:colOff>65705</xdr:colOff>
      <xdr:row>1</xdr:row>
      <xdr:rowOff>153297</xdr:rowOff>
    </xdr:to>
    <xdr:pic>
      <xdr:nvPicPr>
        <xdr:cNvPr id="2" name="Рисунок 2" descr="log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54B03E-7952-4745-B0BA-C1C286D66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812" y="31541"/>
          <a:ext cx="1238532" cy="445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1:A6" totalsRowShown="0" dataDxfId="6" headerRowCellStyle="Header">
  <tableColumns count="1">
    <tableColumn id="1" name="Навигатор по прайс-листу Avast &amp; AVG" dataDxfId="5"/>
  </tableColumns>
  <tableStyleInfo name="ABA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3:K142" totalsRowShown="0" headerRowDxfId="4">
  <autoFilter ref="A3:K142"/>
  <tableColumns count="11">
    <tableColumn id="2" name="Парт-номер"/>
    <tableColumn id="3" name="Наименование_x000a_продукта"/>
    <tableColumn id="4" name="Мин.  кол-во"/>
    <tableColumn id="5" name="Срок (г)"/>
    <tableColumn id="10" name="Цена за шт, без НДС" dataDxfId="3"/>
    <tableColumn id="6" name="Цена за шт, с НДС" dataDxfId="2"/>
    <tableColumn id="1" name="Цена за шт со скидкой"/>
    <tableColumn id="7" name="Сумма клиента" dataDxfId="1">
      <calculatedColumnFormula>G4*$J$2</calculatedColumnFormula>
    </tableColumn>
    <tableColumn id="11" name="Цена за шт дилера" dataDxfId="0"/>
    <tableColumn id="8" name="Сумма дилера">
      <calculatedColumnFormula>H4*(1-$I$2/100)</calculatedColumnFormula>
    </tableColumn>
    <tableColumn id="9" name="Валюта"/>
  </tableColumns>
  <tableStyleInfo name="ABA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5:D15" totalsRowShown="0">
  <autoFilter ref="B5:D15"/>
  <tableColumns count="3">
    <tableColumn id="1" name="Наименование поля"/>
    <tableColumn id="2" name="Пример заполнения"/>
    <tableColumn id="3" name="Комментарии"/>
  </tableColumns>
  <tableStyleInfo name="ABA"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A22:C26" totalsRowShown="0">
  <autoFilter ref="A22:C26"/>
  <tableColumns count="3">
    <tableColumn id="1" name="Legacy product "/>
    <tableColumn id="2" name="→"/>
    <tableColumn id="3" name="Migration product"/>
  </tableColumns>
  <tableStyleInfo name="ABA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A1:A8" totalsRowShown="0" headerRowCellStyle="Header">
  <autoFilter ref="A1:A8"/>
  <tableColumns count="1">
    <tableColumn id="1" name="Диапазоны лицензий"/>
  </tableColumns>
  <tableStyleInfo name="ABA" showFirstColumn="0" showLastColumn="0" showRowStripes="1" showColumnStripes="0"/>
</table>
</file>

<file path=xl/tables/table6.xml><?xml version="1.0" encoding="utf-8"?>
<table xmlns="http://schemas.openxmlformats.org/spreadsheetml/2006/main" id="11" name="Table11" displayName="Table11" ref="C2:D9" totalsRowShown="0">
  <autoFilter ref="C2:D9"/>
  <tableColumns count="2">
    <tableColumn id="1" name="Вид учреждения"/>
    <tableColumn id="2" name="%"/>
  </tableColumns>
  <tableStyleInfo name="ABA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gor@stroytech.biz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6"/>
  <sheetViews>
    <sheetView zoomScale="190" zoomScaleNormal="190" workbookViewId="0"/>
  </sheetViews>
  <sheetFormatPr defaultColWidth="0" defaultRowHeight="15" zeroHeight="1" x14ac:dyDescent="0.25"/>
  <cols>
    <col min="1" max="1" width="85.7109375" style="1" customWidth="1"/>
    <col min="2" max="16384" width="9.140625" hidden="1"/>
  </cols>
  <sheetData>
    <row r="1" spans="1:1" ht="23.1" customHeight="1" x14ac:dyDescent="0.25">
      <c r="A1" s="41" t="s">
        <v>64</v>
      </c>
    </row>
    <row r="2" spans="1:1" ht="23.1" customHeight="1" x14ac:dyDescent="0.25">
      <c r="A2" s="49" t="s">
        <v>104</v>
      </c>
    </row>
    <row r="3" spans="1:1" s="30" customFormat="1" ht="23.1" customHeight="1" x14ac:dyDescent="0.25">
      <c r="A3" s="49" t="s">
        <v>173</v>
      </c>
    </row>
    <row r="4" spans="1:1" s="5" customFormat="1" ht="23.1" customHeight="1" x14ac:dyDescent="0.25">
      <c r="A4" s="49" t="s">
        <v>60</v>
      </c>
    </row>
    <row r="5" spans="1:1" s="5" customFormat="1" ht="23.1" customHeight="1" x14ac:dyDescent="0.25">
      <c r="A5" s="49" t="s">
        <v>73</v>
      </c>
    </row>
    <row r="6" spans="1:1" s="30" customFormat="1" ht="23.1" customHeight="1" x14ac:dyDescent="0.25">
      <c r="A6" s="49" t="s">
        <v>224</v>
      </c>
    </row>
  </sheetData>
  <hyperlinks>
    <hyperlink ref="A2" location="Business!A1" display="Avast и AVG для организаций"/>
    <hyperlink ref="A4" location="'Форма заказа'!A1" display="Форма заказа для дилеров"/>
    <hyperlink ref="A5" location="Комментарии!A1" display="Комментарии к лицензированию Avast"/>
    <hyperlink ref="A3" location="Home!A1" display="Avast и AVG для дома"/>
    <hyperlink ref="A6" location="'Не для продажи в РФ'!A1" display="Комментарии к лицензированию Avast"/>
  </hyperlink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144"/>
  <sheetViews>
    <sheetView zoomScale="133" zoomScaleNormal="133" workbookViewId="0">
      <pane ySplit="3" topLeftCell="A4" activePane="bottomLeft" state="frozen"/>
      <selection pane="bottomLeft" activeCell="B4" sqref="B4"/>
    </sheetView>
  </sheetViews>
  <sheetFormatPr defaultColWidth="0" defaultRowHeight="15" zeroHeight="1" x14ac:dyDescent="0.25"/>
  <cols>
    <col min="1" max="1" width="11.5703125" bestFit="1" customWidth="1"/>
    <col min="2" max="2" width="33.140625" customWidth="1"/>
    <col min="3" max="3" width="5.42578125" customWidth="1"/>
    <col min="4" max="4" width="3.85546875" customWidth="1"/>
    <col min="5" max="5" width="6.5703125" style="30" customWidth="1"/>
    <col min="6" max="6" width="10.7109375" style="55" customWidth="1"/>
    <col min="7" max="7" width="10.28515625" customWidth="1"/>
    <col min="8" max="8" width="12.28515625" customWidth="1"/>
    <col min="9" max="9" width="11.140625" customWidth="1"/>
    <col min="10" max="10" width="12.5703125" customWidth="1"/>
    <col min="11" max="11" width="5.5703125" hidden="1" customWidth="1"/>
    <col min="12" max="12" width="4.140625" hidden="1" customWidth="1"/>
    <col min="13" max="16384" width="4.140625" hidden="1"/>
  </cols>
  <sheetData>
    <row r="1" spans="1:11" ht="25.5" x14ac:dyDescent="0.25">
      <c r="A1" s="68"/>
      <c r="B1" s="68"/>
      <c r="C1" s="68"/>
      <c r="D1" s="68"/>
      <c r="E1" s="68"/>
      <c r="F1" s="68"/>
      <c r="G1" s="69" t="s">
        <v>59</v>
      </c>
      <c r="H1" s="69" t="s">
        <v>56</v>
      </c>
      <c r="I1" s="69" t="s">
        <v>57</v>
      </c>
      <c r="J1" s="69" t="s">
        <v>55</v>
      </c>
      <c r="K1" s="75"/>
    </row>
    <row r="2" spans="1:11" ht="15.75" thickBot="1" x14ac:dyDescent="0.3">
      <c r="A2" s="68"/>
      <c r="B2" s="68"/>
      <c r="C2" s="68"/>
      <c r="D2" s="68"/>
      <c r="E2" s="68"/>
      <c r="F2" s="68"/>
      <c r="G2" s="70" t="s">
        <v>46</v>
      </c>
      <c r="H2" s="70"/>
      <c r="I2" s="70"/>
      <c r="J2" s="70">
        <v>1</v>
      </c>
      <c r="K2" s="76"/>
    </row>
    <row r="3" spans="1:11" ht="37.5" customHeight="1" x14ac:dyDescent="0.25">
      <c r="A3" s="28" t="s">
        <v>58</v>
      </c>
      <c r="B3" s="28" t="s">
        <v>302</v>
      </c>
      <c r="C3" s="66" t="s">
        <v>118</v>
      </c>
      <c r="D3" s="60" t="s">
        <v>244</v>
      </c>
      <c r="E3" s="56" t="s">
        <v>242</v>
      </c>
      <c r="F3" s="40" t="s">
        <v>245</v>
      </c>
      <c r="G3" s="67" t="s">
        <v>108</v>
      </c>
      <c r="H3" s="40" t="s">
        <v>33</v>
      </c>
      <c r="I3" s="40" t="s">
        <v>174</v>
      </c>
      <c r="J3" s="40" t="s">
        <v>45</v>
      </c>
      <c r="K3" s="34" t="s">
        <v>59</v>
      </c>
    </row>
    <row r="4" spans="1:11" x14ac:dyDescent="0.25">
      <c r="A4" s="6" t="s">
        <v>89</v>
      </c>
      <c r="B4" s="6" t="s">
        <v>110</v>
      </c>
      <c r="C4" s="7">
        <v>1</v>
      </c>
      <c r="D4" s="7">
        <v>1</v>
      </c>
      <c r="E4" s="8">
        <v>961</v>
      </c>
      <c r="F4" s="9">
        <f>Table22[[#This Row],[Цена за шт, без НДС]]*1.2</f>
        <v>1153.2</v>
      </c>
      <c r="G4" s="9">
        <f>Table22[[#This Row],[Цена за шт, с НДС]]*(1-$H$2/100)</f>
        <v>1153.2</v>
      </c>
      <c r="H4" s="9">
        <f t="shared" ref="H4:H18" si="0">G4*$J$2</f>
        <v>1153.2</v>
      </c>
      <c r="I4" s="9">
        <f t="shared" ref="I4:I18" si="1">G4*(1-$I$2/100)</f>
        <v>1153.2</v>
      </c>
      <c r="J4" s="9">
        <f t="shared" ref="J4:J18" si="2">H4*(1-$I$2/100)</f>
        <v>1153.2</v>
      </c>
      <c r="K4" s="10" t="s">
        <v>46</v>
      </c>
    </row>
    <row r="5" spans="1:11" x14ac:dyDescent="0.25">
      <c r="A5" s="6" t="s">
        <v>89</v>
      </c>
      <c r="B5" s="6" t="s">
        <v>110</v>
      </c>
      <c r="C5" s="7">
        <v>5</v>
      </c>
      <c r="D5" s="7">
        <v>1</v>
      </c>
      <c r="E5" s="8">
        <v>841</v>
      </c>
      <c r="F5" s="9">
        <f>Table22[[#This Row],[Цена за шт, без НДС]]*1.2</f>
        <v>1009.1999999999999</v>
      </c>
      <c r="G5" s="9">
        <f>Table22[[#This Row],[Цена за шт, с НДС]]*(1-$H$2/100)</f>
        <v>1009.1999999999999</v>
      </c>
      <c r="H5" s="9">
        <f t="shared" si="0"/>
        <v>1009.1999999999999</v>
      </c>
      <c r="I5" s="9">
        <f t="shared" si="1"/>
        <v>1009.1999999999999</v>
      </c>
      <c r="J5" s="9">
        <f t="shared" si="2"/>
        <v>1009.1999999999999</v>
      </c>
      <c r="K5" s="10" t="s">
        <v>46</v>
      </c>
    </row>
    <row r="6" spans="1:11" x14ac:dyDescent="0.25">
      <c r="A6" s="6" t="s">
        <v>89</v>
      </c>
      <c r="B6" s="6" t="s">
        <v>110</v>
      </c>
      <c r="C6" s="7">
        <v>20</v>
      </c>
      <c r="D6" s="7">
        <v>1</v>
      </c>
      <c r="E6" s="8">
        <v>769</v>
      </c>
      <c r="F6" s="9">
        <f>Table22[[#This Row],[Цена за шт, без НДС]]*1.2</f>
        <v>922.8</v>
      </c>
      <c r="G6" s="9">
        <f>Table22[[#This Row],[Цена за шт, с НДС]]*(1-$H$2/100)</f>
        <v>922.8</v>
      </c>
      <c r="H6" s="9">
        <f t="shared" si="0"/>
        <v>922.8</v>
      </c>
      <c r="I6" s="9">
        <f t="shared" si="1"/>
        <v>922.8</v>
      </c>
      <c r="J6" s="9">
        <f t="shared" si="2"/>
        <v>922.8</v>
      </c>
      <c r="K6" s="10" t="s">
        <v>46</v>
      </c>
    </row>
    <row r="7" spans="1:11" x14ac:dyDescent="0.25">
      <c r="A7" s="6" t="s">
        <v>89</v>
      </c>
      <c r="B7" s="6" t="s">
        <v>110</v>
      </c>
      <c r="C7" s="7">
        <v>50</v>
      </c>
      <c r="D7" s="7">
        <v>1</v>
      </c>
      <c r="E7" s="8">
        <v>672</v>
      </c>
      <c r="F7" s="9">
        <f>Table22[[#This Row],[Цена за шт, без НДС]]*1.2</f>
        <v>806.4</v>
      </c>
      <c r="G7" s="9">
        <f>Table22[[#This Row],[Цена за шт, с НДС]]*(1-$H$2/100)</f>
        <v>806.4</v>
      </c>
      <c r="H7" s="9">
        <f t="shared" si="0"/>
        <v>806.4</v>
      </c>
      <c r="I7" s="9">
        <f t="shared" si="1"/>
        <v>806.4</v>
      </c>
      <c r="J7" s="9">
        <f t="shared" si="2"/>
        <v>806.4</v>
      </c>
      <c r="K7" s="10" t="s">
        <v>46</v>
      </c>
    </row>
    <row r="8" spans="1:11" x14ac:dyDescent="0.25">
      <c r="A8" s="6" t="s">
        <v>89</v>
      </c>
      <c r="B8" s="6" t="s">
        <v>110</v>
      </c>
      <c r="C8" s="7">
        <v>100</v>
      </c>
      <c r="D8" s="7">
        <v>1</v>
      </c>
      <c r="E8" s="8">
        <v>600</v>
      </c>
      <c r="F8" s="9">
        <f>Table22[[#This Row],[Цена за шт, без НДС]]*1.2</f>
        <v>720</v>
      </c>
      <c r="G8" s="9">
        <f>Table22[[#This Row],[Цена за шт, с НДС]]*(1-$H$2/100)</f>
        <v>720</v>
      </c>
      <c r="H8" s="9">
        <f t="shared" si="0"/>
        <v>720</v>
      </c>
      <c r="I8" s="9">
        <f t="shared" si="1"/>
        <v>720</v>
      </c>
      <c r="J8" s="9">
        <f t="shared" si="2"/>
        <v>720</v>
      </c>
      <c r="K8" s="10" t="s">
        <v>46</v>
      </c>
    </row>
    <row r="9" spans="1:11" x14ac:dyDescent="0.25">
      <c r="A9" s="6" t="s">
        <v>90</v>
      </c>
      <c r="B9" s="6" t="s">
        <v>110</v>
      </c>
      <c r="C9" s="7">
        <v>1</v>
      </c>
      <c r="D9" s="7">
        <v>2</v>
      </c>
      <c r="E9" s="8">
        <v>1441</v>
      </c>
      <c r="F9" s="9">
        <f>Table22[[#This Row],[Цена за шт, без НДС]]*1.2</f>
        <v>1729.2</v>
      </c>
      <c r="G9" s="9">
        <f>Table22[[#This Row],[Цена за шт, с НДС]]*(1-$H$2/100)</f>
        <v>1729.2</v>
      </c>
      <c r="H9" s="9">
        <f t="shared" si="0"/>
        <v>1729.2</v>
      </c>
      <c r="I9" s="9">
        <f t="shared" si="1"/>
        <v>1729.2</v>
      </c>
      <c r="J9" s="9">
        <f t="shared" si="2"/>
        <v>1729.2</v>
      </c>
      <c r="K9" s="10" t="s">
        <v>46</v>
      </c>
    </row>
    <row r="10" spans="1:11" x14ac:dyDescent="0.25">
      <c r="A10" s="6" t="s">
        <v>90</v>
      </c>
      <c r="B10" s="6" t="s">
        <v>110</v>
      </c>
      <c r="C10" s="7">
        <v>5</v>
      </c>
      <c r="D10" s="7">
        <v>2</v>
      </c>
      <c r="E10" s="8">
        <v>1261</v>
      </c>
      <c r="F10" s="9">
        <f>Table22[[#This Row],[Цена за шт, без НДС]]*1.2</f>
        <v>1513.2</v>
      </c>
      <c r="G10" s="9">
        <f>Table22[[#This Row],[Цена за шт, с НДС]]*(1-$H$2/100)</f>
        <v>1513.2</v>
      </c>
      <c r="H10" s="9">
        <f t="shared" si="0"/>
        <v>1513.2</v>
      </c>
      <c r="I10" s="9">
        <f t="shared" si="1"/>
        <v>1513.2</v>
      </c>
      <c r="J10" s="9">
        <f t="shared" si="2"/>
        <v>1513.2</v>
      </c>
      <c r="K10" s="10" t="s">
        <v>46</v>
      </c>
    </row>
    <row r="11" spans="1:11" x14ac:dyDescent="0.25">
      <c r="A11" s="6" t="s">
        <v>90</v>
      </c>
      <c r="B11" s="6" t="s">
        <v>110</v>
      </c>
      <c r="C11" s="7">
        <v>20</v>
      </c>
      <c r="D11" s="7">
        <v>2</v>
      </c>
      <c r="E11" s="8">
        <v>1153</v>
      </c>
      <c r="F11" s="9">
        <f>Table22[[#This Row],[Цена за шт, без НДС]]*1.2</f>
        <v>1383.6</v>
      </c>
      <c r="G11" s="9">
        <f>Table22[[#This Row],[Цена за шт, с НДС]]*(1-$H$2/100)</f>
        <v>1383.6</v>
      </c>
      <c r="H11" s="9">
        <f t="shared" si="0"/>
        <v>1383.6</v>
      </c>
      <c r="I11" s="9">
        <f t="shared" si="1"/>
        <v>1383.6</v>
      </c>
      <c r="J11" s="9">
        <f t="shared" si="2"/>
        <v>1383.6</v>
      </c>
      <c r="K11" s="10" t="s">
        <v>46</v>
      </c>
    </row>
    <row r="12" spans="1:11" x14ac:dyDescent="0.25">
      <c r="A12" s="6" t="s">
        <v>90</v>
      </c>
      <c r="B12" s="6" t="s">
        <v>110</v>
      </c>
      <c r="C12" s="7">
        <v>50</v>
      </c>
      <c r="D12" s="7">
        <v>2</v>
      </c>
      <c r="E12" s="8">
        <v>1009</v>
      </c>
      <c r="F12" s="9">
        <f>Table22[[#This Row],[Цена за шт, без НДС]]*1.2</f>
        <v>1210.8</v>
      </c>
      <c r="G12" s="9">
        <f>Table22[[#This Row],[Цена за шт, с НДС]]*(1-$H$2/100)</f>
        <v>1210.8</v>
      </c>
      <c r="H12" s="9">
        <f t="shared" si="0"/>
        <v>1210.8</v>
      </c>
      <c r="I12" s="9">
        <f t="shared" si="1"/>
        <v>1210.8</v>
      </c>
      <c r="J12" s="9">
        <f t="shared" si="2"/>
        <v>1210.8</v>
      </c>
      <c r="K12" s="10" t="s">
        <v>46</v>
      </c>
    </row>
    <row r="13" spans="1:11" x14ac:dyDescent="0.25">
      <c r="A13" s="6" t="s">
        <v>90</v>
      </c>
      <c r="B13" s="6" t="s">
        <v>110</v>
      </c>
      <c r="C13" s="7">
        <v>100</v>
      </c>
      <c r="D13" s="7">
        <v>2</v>
      </c>
      <c r="E13" s="8">
        <v>901</v>
      </c>
      <c r="F13" s="9">
        <f>Table22[[#This Row],[Цена за шт, без НДС]]*1.2</f>
        <v>1081.2</v>
      </c>
      <c r="G13" s="9">
        <f>Table22[[#This Row],[Цена за шт, с НДС]]*(1-$H$2/100)</f>
        <v>1081.2</v>
      </c>
      <c r="H13" s="9">
        <f t="shared" si="0"/>
        <v>1081.2</v>
      </c>
      <c r="I13" s="9">
        <f t="shared" si="1"/>
        <v>1081.2</v>
      </c>
      <c r="J13" s="9">
        <f t="shared" si="2"/>
        <v>1081.2</v>
      </c>
      <c r="K13" s="10" t="s">
        <v>46</v>
      </c>
    </row>
    <row r="14" spans="1:11" x14ac:dyDescent="0.25">
      <c r="A14" s="6" t="s">
        <v>91</v>
      </c>
      <c r="B14" s="6" t="s">
        <v>110</v>
      </c>
      <c r="C14" s="7">
        <v>1</v>
      </c>
      <c r="D14" s="7">
        <v>3</v>
      </c>
      <c r="E14" s="8">
        <v>1729</v>
      </c>
      <c r="F14" s="9">
        <f>Table22[[#This Row],[Цена за шт, без НДС]]*1.2</f>
        <v>2074.7999999999997</v>
      </c>
      <c r="G14" s="9">
        <f>Table22[[#This Row],[Цена за шт, с НДС]]*(1-$H$2/100)</f>
        <v>2074.7999999999997</v>
      </c>
      <c r="H14" s="9">
        <f t="shared" si="0"/>
        <v>2074.7999999999997</v>
      </c>
      <c r="I14" s="9">
        <f t="shared" si="1"/>
        <v>2074.7999999999997</v>
      </c>
      <c r="J14" s="9">
        <f t="shared" si="2"/>
        <v>2074.7999999999997</v>
      </c>
      <c r="K14" s="10" t="s">
        <v>46</v>
      </c>
    </row>
    <row r="15" spans="1:11" x14ac:dyDescent="0.25">
      <c r="A15" s="6" t="s">
        <v>91</v>
      </c>
      <c r="B15" s="6" t="s">
        <v>110</v>
      </c>
      <c r="C15" s="7">
        <v>5</v>
      </c>
      <c r="D15" s="7">
        <v>3</v>
      </c>
      <c r="E15" s="8">
        <v>1513</v>
      </c>
      <c r="F15" s="9">
        <f>Table22[[#This Row],[Цена за шт, без НДС]]*1.2</f>
        <v>1815.6</v>
      </c>
      <c r="G15" s="9">
        <f>Table22[[#This Row],[Цена за шт, с НДС]]*(1-$H$2/100)</f>
        <v>1815.6</v>
      </c>
      <c r="H15" s="9">
        <f t="shared" si="0"/>
        <v>1815.6</v>
      </c>
      <c r="I15" s="9">
        <f t="shared" si="1"/>
        <v>1815.6</v>
      </c>
      <c r="J15" s="9">
        <f t="shared" si="2"/>
        <v>1815.6</v>
      </c>
      <c r="K15" s="10" t="s">
        <v>46</v>
      </c>
    </row>
    <row r="16" spans="1:11" x14ac:dyDescent="0.25">
      <c r="A16" s="6" t="s">
        <v>91</v>
      </c>
      <c r="B16" s="6" t="s">
        <v>110</v>
      </c>
      <c r="C16" s="7">
        <v>20</v>
      </c>
      <c r="D16" s="7">
        <v>3</v>
      </c>
      <c r="E16" s="8">
        <v>1383</v>
      </c>
      <c r="F16" s="9">
        <f>Table22[[#This Row],[Цена за шт, без НДС]]*1.2</f>
        <v>1659.6</v>
      </c>
      <c r="G16" s="9">
        <f>Table22[[#This Row],[Цена за шт, с НДС]]*(1-$H$2/100)</f>
        <v>1659.6</v>
      </c>
      <c r="H16" s="9">
        <f t="shared" si="0"/>
        <v>1659.6</v>
      </c>
      <c r="I16" s="9">
        <f t="shared" si="1"/>
        <v>1659.6</v>
      </c>
      <c r="J16" s="9">
        <f t="shared" si="2"/>
        <v>1659.6</v>
      </c>
      <c r="K16" s="10" t="s">
        <v>46</v>
      </c>
    </row>
    <row r="17" spans="1:11" x14ac:dyDescent="0.25">
      <c r="A17" s="6" t="s">
        <v>91</v>
      </c>
      <c r="B17" s="6" t="s">
        <v>110</v>
      </c>
      <c r="C17" s="7">
        <v>50</v>
      </c>
      <c r="D17" s="7">
        <v>3</v>
      </c>
      <c r="E17" s="8">
        <v>1210</v>
      </c>
      <c r="F17" s="9">
        <f>Table22[[#This Row],[Цена за шт, без НДС]]*1.2</f>
        <v>1452</v>
      </c>
      <c r="G17" s="9">
        <f>Table22[[#This Row],[Цена за шт, с НДС]]*(1-$H$2/100)</f>
        <v>1452</v>
      </c>
      <c r="H17" s="9">
        <f t="shared" si="0"/>
        <v>1452</v>
      </c>
      <c r="I17" s="9">
        <f t="shared" si="1"/>
        <v>1452</v>
      </c>
      <c r="J17" s="9">
        <f t="shared" si="2"/>
        <v>1452</v>
      </c>
      <c r="K17" s="10" t="s">
        <v>46</v>
      </c>
    </row>
    <row r="18" spans="1:11" x14ac:dyDescent="0.25">
      <c r="A18" s="6" t="s">
        <v>91</v>
      </c>
      <c r="B18" s="6" t="s">
        <v>110</v>
      </c>
      <c r="C18" s="7">
        <v>100</v>
      </c>
      <c r="D18" s="7">
        <v>3</v>
      </c>
      <c r="E18" s="8">
        <v>1081</v>
      </c>
      <c r="F18" s="9">
        <f>Table22[[#This Row],[Цена за шт, без НДС]]*1.2</f>
        <v>1297.2</v>
      </c>
      <c r="G18" s="9">
        <f>Table22[[#This Row],[Цена за шт, с НДС]]*(1-$H$2/100)</f>
        <v>1297.2</v>
      </c>
      <c r="H18" s="9">
        <f t="shared" si="0"/>
        <v>1297.2</v>
      </c>
      <c r="I18" s="9">
        <f t="shared" si="1"/>
        <v>1297.2</v>
      </c>
      <c r="J18" s="9">
        <f t="shared" si="2"/>
        <v>1297.2</v>
      </c>
      <c r="K18" s="10" t="s">
        <v>46</v>
      </c>
    </row>
    <row r="19" spans="1:11" s="11" customFormat="1" ht="8.25" x14ac:dyDescent="0.15">
      <c r="F19" s="54"/>
    </row>
    <row r="20" spans="1:11" x14ac:dyDescent="0.25">
      <c r="A20" s="6" t="s">
        <v>92</v>
      </c>
      <c r="B20" s="6" t="s">
        <v>109</v>
      </c>
      <c r="C20" s="7">
        <v>1</v>
      </c>
      <c r="D20" s="7">
        <v>1</v>
      </c>
      <c r="E20" s="8">
        <v>1441</v>
      </c>
      <c r="F20" s="9">
        <f>Table22[[#This Row],[Цена за шт, без НДС]]*1.2</f>
        <v>1729.2</v>
      </c>
      <c r="G20" s="9">
        <f>Table22[[#This Row],[Цена за шт, с НДС]]*(1-$H$2/100)</f>
        <v>1729.2</v>
      </c>
      <c r="H20" s="9">
        <f t="shared" ref="H20:H34" si="3">G20*$J$2</f>
        <v>1729.2</v>
      </c>
      <c r="I20" s="9">
        <f t="shared" ref="I20:I34" si="4">G20*(1-$I$2/100)</f>
        <v>1729.2</v>
      </c>
      <c r="J20" s="9">
        <f t="shared" ref="J20:J34" si="5">H20*(1-$I$2/100)</f>
        <v>1729.2</v>
      </c>
      <c r="K20" s="10" t="s">
        <v>46</v>
      </c>
    </row>
    <row r="21" spans="1:11" x14ac:dyDescent="0.25">
      <c r="A21" s="6" t="s">
        <v>92</v>
      </c>
      <c r="B21" s="6" t="s">
        <v>109</v>
      </c>
      <c r="C21" s="7">
        <v>5</v>
      </c>
      <c r="D21" s="7">
        <v>1</v>
      </c>
      <c r="E21" s="8">
        <v>1297</v>
      </c>
      <c r="F21" s="9">
        <f>Table22[[#This Row],[Цена за шт, без НДС]]*1.2</f>
        <v>1556.3999999999999</v>
      </c>
      <c r="G21" s="9">
        <f>Table22[[#This Row],[Цена за шт, с НДС]]*(1-$H$2/100)</f>
        <v>1556.3999999999999</v>
      </c>
      <c r="H21" s="9">
        <f t="shared" si="3"/>
        <v>1556.3999999999999</v>
      </c>
      <c r="I21" s="9">
        <f t="shared" si="4"/>
        <v>1556.3999999999999</v>
      </c>
      <c r="J21" s="9">
        <f t="shared" si="5"/>
        <v>1556.3999999999999</v>
      </c>
      <c r="K21" s="10" t="s">
        <v>46</v>
      </c>
    </row>
    <row r="22" spans="1:11" x14ac:dyDescent="0.25">
      <c r="A22" s="6" t="s">
        <v>92</v>
      </c>
      <c r="B22" s="6" t="s">
        <v>109</v>
      </c>
      <c r="C22" s="7">
        <v>20</v>
      </c>
      <c r="D22" s="7">
        <v>1</v>
      </c>
      <c r="E22" s="8">
        <v>1153</v>
      </c>
      <c r="F22" s="9">
        <f>Table22[[#This Row],[Цена за шт, без НДС]]*1.2</f>
        <v>1383.6</v>
      </c>
      <c r="G22" s="9">
        <f>Table22[[#This Row],[Цена за шт, с НДС]]*(1-$H$2/100)</f>
        <v>1383.6</v>
      </c>
      <c r="H22" s="9">
        <f t="shared" si="3"/>
        <v>1383.6</v>
      </c>
      <c r="I22" s="9">
        <f t="shared" si="4"/>
        <v>1383.6</v>
      </c>
      <c r="J22" s="9">
        <f t="shared" si="5"/>
        <v>1383.6</v>
      </c>
      <c r="K22" s="10" t="s">
        <v>46</v>
      </c>
    </row>
    <row r="23" spans="1:11" x14ac:dyDescent="0.25">
      <c r="A23" s="6" t="s">
        <v>92</v>
      </c>
      <c r="B23" s="6" t="s">
        <v>109</v>
      </c>
      <c r="C23" s="7">
        <v>50</v>
      </c>
      <c r="D23" s="7">
        <v>1</v>
      </c>
      <c r="E23" s="8">
        <v>1038</v>
      </c>
      <c r="F23" s="9">
        <f>Table22[[#This Row],[Цена за шт, без НДС]]*1.2</f>
        <v>1245.5999999999999</v>
      </c>
      <c r="G23" s="9">
        <f>Table22[[#This Row],[Цена за шт, с НДС]]*(1-$H$2/100)</f>
        <v>1245.5999999999999</v>
      </c>
      <c r="H23" s="9">
        <f t="shared" si="3"/>
        <v>1245.5999999999999</v>
      </c>
      <c r="I23" s="9">
        <f t="shared" si="4"/>
        <v>1245.5999999999999</v>
      </c>
      <c r="J23" s="9">
        <f t="shared" si="5"/>
        <v>1245.5999999999999</v>
      </c>
      <c r="K23" s="10" t="s">
        <v>46</v>
      </c>
    </row>
    <row r="24" spans="1:11" x14ac:dyDescent="0.25">
      <c r="A24" s="6" t="s">
        <v>92</v>
      </c>
      <c r="B24" s="6" t="s">
        <v>109</v>
      </c>
      <c r="C24" s="7">
        <v>100</v>
      </c>
      <c r="D24" s="7">
        <v>1</v>
      </c>
      <c r="E24" s="8">
        <v>922</v>
      </c>
      <c r="F24" s="9">
        <f>Table22[[#This Row],[Цена за шт, без НДС]]*1.2</f>
        <v>1106.3999999999999</v>
      </c>
      <c r="G24" s="9">
        <f>Table22[[#This Row],[Цена за шт, с НДС]]*(1-$H$2/100)</f>
        <v>1106.3999999999999</v>
      </c>
      <c r="H24" s="9">
        <f t="shared" si="3"/>
        <v>1106.3999999999999</v>
      </c>
      <c r="I24" s="9">
        <f t="shared" si="4"/>
        <v>1106.3999999999999</v>
      </c>
      <c r="J24" s="9">
        <f t="shared" si="5"/>
        <v>1106.3999999999999</v>
      </c>
      <c r="K24" s="10" t="s">
        <v>46</v>
      </c>
    </row>
    <row r="25" spans="1:11" x14ac:dyDescent="0.25">
      <c r="A25" s="6" t="s">
        <v>93</v>
      </c>
      <c r="B25" s="6" t="s">
        <v>109</v>
      </c>
      <c r="C25" s="7">
        <v>1</v>
      </c>
      <c r="D25" s="7">
        <v>2</v>
      </c>
      <c r="E25" s="8">
        <v>2162</v>
      </c>
      <c r="F25" s="9">
        <f>Table22[[#This Row],[Цена за шт, без НДС]]*1.2</f>
        <v>2594.4</v>
      </c>
      <c r="G25" s="9">
        <f>Table22[[#This Row],[Цена за шт, с НДС]]*(1-$H$2/100)</f>
        <v>2594.4</v>
      </c>
      <c r="H25" s="9">
        <f t="shared" si="3"/>
        <v>2594.4</v>
      </c>
      <c r="I25" s="9">
        <f t="shared" si="4"/>
        <v>2594.4</v>
      </c>
      <c r="J25" s="9">
        <f t="shared" si="5"/>
        <v>2594.4</v>
      </c>
      <c r="K25" s="10" t="s">
        <v>46</v>
      </c>
    </row>
    <row r="26" spans="1:11" x14ac:dyDescent="0.25">
      <c r="A26" s="6" t="s">
        <v>93</v>
      </c>
      <c r="B26" s="6" t="s">
        <v>109</v>
      </c>
      <c r="C26" s="7">
        <v>5</v>
      </c>
      <c r="D26" s="7">
        <v>2</v>
      </c>
      <c r="E26" s="8">
        <v>1945</v>
      </c>
      <c r="F26" s="9">
        <f>Table22[[#This Row],[Цена за шт, без НДС]]*1.2</f>
        <v>2334</v>
      </c>
      <c r="G26" s="9">
        <f>Table22[[#This Row],[Цена за шт, с НДС]]*(1-$H$2/100)</f>
        <v>2334</v>
      </c>
      <c r="H26" s="9">
        <f t="shared" si="3"/>
        <v>2334</v>
      </c>
      <c r="I26" s="9">
        <f t="shared" si="4"/>
        <v>2334</v>
      </c>
      <c r="J26" s="9">
        <f t="shared" si="5"/>
        <v>2334</v>
      </c>
      <c r="K26" s="10" t="s">
        <v>46</v>
      </c>
    </row>
    <row r="27" spans="1:11" x14ac:dyDescent="0.25">
      <c r="A27" s="6" t="s">
        <v>93</v>
      </c>
      <c r="B27" s="6" t="s">
        <v>109</v>
      </c>
      <c r="C27" s="7">
        <v>20</v>
      </c>
      <c r="D27" s="7">
        <v>2</v>
      </c>
      <c r="E27" s="8">
        <v>1729</v>
      </c>
      <c r="F27" s="9">
        <f>Table22[[#This Row],[Цена за шт, без НДС]]*1.2</f>
        <v>2074.7999999999997</v>
      </c>
      <c r="G27" s="9">
        <f>Table22[[#This Row],[Цена за шт, с НДС]]*(1-$H$2/100)</f>
        <v>2074.7999999999997</v>
      </c>
      <c r="H27" s="9">
        <f t="shared" si="3"/>
        <v>2074.7999999999997</v>
      </c>
      <c r="I27" s="9">
        <f t="shared" si="4"/>
        <v>2074.7999999999997</v>
      </c>
      <c r="J27" s="9">
        <f t="shared" si="5"/>
        <v>2074.7999999999997</v>
      </c>
      <c r="K27" s="10" t="s">
        <v>46</v>
      </c>
    </row>
    <row r="28" spans="1:11" x14ac:dyDescent="0.25">
      <c r="A28" s="6" t="s">
        <v>93</v>
      </c>
      <c r="B28" s="6" t="s">
        <v>109</v>
      </c>
      <c r="C28" s="7">
        <v>50</v>
      </c>
      <c r="D28" s="7">
        <v>2</v>
      </c>
      <c r="E28" s="8">
        <v>1556</v>
      </c>
      <c r="F28" s="9">
        <f>Table22[[#This Row],[Цена за шт, без НДС]]*1.2</f>
        <v>1867.1999999999998</v>
      </c>
      <c r="G28" s="9">
        <f>Table22[[#This Row],[Цена за шт, с НДС]]*(1-$H$2/100)</f>
        <v>1867.1999999999998</v>
      </c>
      <c r="H28" s="9">
        <f t="shared" si="3"/>
        <v>1867.1999999999998</v>
      </c>
      <c r="I28" s="9">
        <f t="shared" si="4"/>
        <v>1867.1999999999998</v>
      </c>
      <c r="J28" s="9">
        <f t="shared" si="5"/>
        <v>1867.1999999999998</v>
      </c>
      <c r="K28" s="10" t="s">
        <v>46</v>
      </c>
    </row>
    <row r="29" spans="1:11" x14ac:dyDescent="0.25">
      <c r="A29" s="6" t="s">
        <v>93</v>
      </c>
      <c r="B29" s="6" t="s">
        <v>109</v>
      </c>
      <c r="C29" s="7">
        <v>100</v>
      </c>
      <c r="D29" s="7">
        <v>2</v>
      </c>
      <c r="E29" s="8">
        <v>1383</v>
      </c>
      <c r="F29" s="9">
        <f>Table22[[#This Row],[Цена за шт, без НДС]]*1.2</f>
        <v>1659.6</v>
      </c>
      <c r="G29" s="9">
        <f>Table22[[#This Row],[Цена за шт, с НДС]]*(1-$H$2/100)</f>
        <v>1659.6</v>
      </c>
      <c r="H29" s="9">
        <f t="shared" si="3"/>
        <v>1659.6</v>
      </c>
      <c r="I29" s="9">
        <f t="shared" si="4"/>
        <v>1659.6</v>
      </c>
      <c r="J29" s="9">
        <f t="shared" si="5"/>
        <v>1659.6</v>
      </c>
      <c r="K29" s="10" t="s">
        <v>46</v>
      </c>
    </row>
    <row r="30" spans="1:11" x14ac:dyDescent="0.25">
      <c r="A30" s="6" t="s">
        <v>94</v>
      </c>
      <c r="B30" s="6" t="s">
        <v>109</v>
      </c>
      <c r="C30" s="7">
        <v>1</v>
      </c>
      <c r="D30" s="7">
        <v>3</v>
      </c>
      <c r="E30" s="8">
        <v>2594</v>
      </c>
      <c r="F30" s="9">
        <f>Table22[[#This Row],[Цена за шт, без НДС]]*1.2</f>
        <v>3112.7999999999997</v>
      </c>
      <c r="G30" s="9">
        <f>Table22[[#This Row],[Цена за шт, с НДС]]*(1-$H$2/100)</f>
        <v>3112.7999999999997</v>
      </c>
      <c r="H30" s="9">
        <f t="shared" si="3"/>
        <v>3112.7999999999997</v>
      </c>
      <c r="I30" s="9">
        <f t="shared" si="4"/>
        <v>3112.7999999999997</v>
      </c>
      <c r="J30" s="9">
        <f t="shared" si="5"/>
        <v>3112.7999999999997</v>
      </c>
      <c r="K30" s="10" t="s">
        <v>46</v>
      </c>
    </row>
    <row r="31" spans="1:11" x14ac:dyDescent="0.25">
      <c r="A31" s="6" t="s">
        <v>94</v>
      </c>
      <c r="B31" s="6" t="s">
        <v>109</v>
      </c>
      <c r="C31" s="7">
        <v>5</v>
      </c>
      <c r="D31" s="7">
        <v>3</v>
      </c>
      <c r="E31" s="8">
        <v>2335</v>
      </c>
      <c r="F31" s="9">
        <f>Table22[[#This Row],[Цена за шт, без НДС]]*1.2</f>
        <v>2802</v>
      </c>
      <c r="G31" s="9">
        <f>Table22[[#This Row],[Цена за шт, с НДС]]*(1-$H$2/100)</f>
        <v>2802</v>
      </c>
      <c r="H31" s="9">
        <f t="shared" si="3"/>
        <v>2802</v>
      </c>
      <c r="I31" s="9">
        <f t="shared" si="4"/>
        <v>2802</v>
      </c>
      <c r="J31" s="9">
        <f t="shared" si="5"/>
        <v>2802</v>
      </c>
      <c r="K31" s="10" t="s">
        <v>46</v>
      </c>
    </row>
    <row r="32" spans="1:11" x14ac:dyDescent="0.25">
      <c r="A32" s="6" t="s">
        <v>94</v>
      </c>
      <c r="B32" s="6" t="s">
        <v>109</v>
      </c>
      <c r="C32" s="7">
        <v>20</v>
      </c>
      <c r="D32" s="7">
        <v>3</v>
      </c>
      <c r="E32" s="8">
        <v>2075</v>
      </c>
      <c r="F32" s="9">
        <f>Table22[[#This Row],[Цена за шт, без НДС]]*1.2</f>
        <v>2490</v>
      </c>
      <c r="G32" s="9">
        <f>Table22[[#This Row],[Цена за шт, с НДС]]*(1-$H$2/100)</f>
        <v>2490</v>
      </c>
      <c r="H32" s="9">
        <f t="shared" si="3"/>
        <v>2490</v>
      </c>
      <c r="I32" s="9">
        <f t="shared" si="4"/>
        <v>2490</v>
      </c>
      <c r="J32" s="9">
        <f t="shared" si="5"/>
        <v>2490</v>
      </c>
      <c r="K32" s="10" t="s">
        <v>46</v>
      </c>
    </row>
    <row r="33" spans="1:11" x14ac:dyDescent="0.25">
      <c r="A33" s="6" t="s">
        <v>94</v>
      </c>
      <c r="B33" s="6" t="s">
        <v>109</v>
      </c>
      <c r="C33" s="7">
        <v>50</v>
      </c>
      <c r="D33" s="7">
        <v>3</v>
      </c>
      <c r="E33" s="8">
        <v>1867</v>
      </c>
      <c r="F33" s="9">
        <f>Table22[[#This Row],[Цена за шт, без НДС]]*1.2</f>
        <v>2240.4</v>
      </c>
      <c r="G33" s="9">
        <f>Table22[[#This Row],[Цена за шт, с НДС]]*(1-$H$2/100)</f>
        <v>2240.4</v>
      </c>
      <c r="H33" s="9">
        <f t="shared" si="3"/>
        <v>2240.4</v>
      </c>
      <c r="I33" s="9">
        <f t="shared" si="4"/>
        <v>2240.4</v>
      </c>
      <c r="J33" s="9">
        <f t="shared" si="5"/>
        <v>2240.4</v>
      </c>
      <c r="K33" s="10" t="s">
        <v>46</v>
      </c>
    </row>
    <row r="34" spans="1:11" x14ac:dyDescent="0.25">
      <c r="A34" s="6" t="s">
        <v>94</v>
      </c>
      <c r="B34" s="6" t="s">
        <v>109</v>
      </c>
      <c r="C34" s="7">
        <v>100</v>
      </c>
      <c r="D34" s="7">
        <v>3</v>
      </c>
      <c r="E34" s="8">
        <v>1660</v>
      </c>
      <c r="F34" s="9">
        <f>Table22[[#This Row],[Цена за шт, без НДС]]*1.2</f>
        <v>1992</v>
      </c>
      <c r="G34" s="9">
        <f>Table22[[#This Row],[Цена за шт, с НДС]]*(1-$H$2/100)</f>
        <v>1992</v>
      </c>
      <c r="H34" s="9">
        <f t="shared" si="3"/>
        <v>1992</v>
      </c>
      <c r="I34" s="9">
        <f t="shared" si="4"/>
        <v>1992</v>
      </c>
      <c r="J34" s="9">
        <f t="shared" si="5"/>
        <v>1992</v>
      </c>
      <c r="K34" s="10" t="s">
        <v>46</v>
      </c>
    </row>
    <row r="35" spans="1:11" s="11" customFormat="1" ht="8.25" x14ac:dyDescent="0.15">
      <c r="F35" s="54"/>
    </row>
    <row r="36" spans="1:11" s="5" customFormat="1" x14ac:dyDescent="0.25">
      <c r="A36" s="6" t="s">
        <v>120</v>
      </c>
      <c r="B36" s="6" t="s">
        <v>236</v>
      </c>
      <c r="C36" s="7">
        <v>1</v>
      </c>
      <c r="D36" s="7">
        <v>1</v>
      </c>
      <c r="E36" s="8">
        <v>961</v>
      </c>
      <c r="F36" s="9">
        <f>Table22[[#This Row],[Цена за шт, без НДС]]*1.2</f>
        <v>1153.2</v>
      </c>
      <c r="G36" s="9">
        <f>Table22[[#This Row],[Цена за шт, с НДС]]*(1-$H$2/100)</f>
        <v>1153.2</v>
      </c>
      <c r="H36" s="9">
        <f t="shared" ref="H36:H41" si="6">G36*$J$2</f>
        <v>1153.2</v>
      </c>
      <c r="I36" s="9">
        <f t="shared" ref="I36:I48" si="7">G36*(1-$I$2/100)</f>
        <v>1153.2</v>
      </c>
      <c r="J36" s="9">
        <f t="shared" ref="J36:J48" si="8">H36*(1-$I$2/100)</f>
        <v>1153.2</v>
      </c>
      <c r="K36" s="10" t="s">
        <v>46</v>
      </c>
    </row>
    <row r="37" spans="1:11" s="5" customFormat="1" x14ac:dyDescent="0.25">
      <c r="A37" s="6" t="s">
        <v>120</v>
      </c>
      <c r="B37" s="6" t="s">
        <v>236</v>
      </c>
      <c r="C37" s="7">
        <v>5</v>
      </c>
      <c r="D37" s="7">
        <v>1</v>
      </c>
      <c r="E37" s="8">
        <v>841</v>
      </c>
      <c r="F37" s="9">
        <f>Table22[[#This Row],[Цена за шт, без НДС]]*1.2</f>
        <v>1009.1999999999999</v>
      </c>
      <c r="G37" s="9">
        <f>Table22[[#This Row],[Цена за шт, с НДС]]*(1-$H$2/100)</f>
        <v>1009.1999999999999</v>
      </c>
      <c r="H37" s="9">
        <f t="shared" si="6"/>
        <v>1009.1999999999999</v>
      </c>
      <c r="I37" s="9">
        <f t="shared" si="7"/>
        <v>1009.1999999999999</v>
      </c>
      <c r="J37" s="9">
        <f t="shared" si="8"/>
        <v>1009.1999999999999</v>
      </c>
      <c r="K37" s="10" t="s">
        <v>46</v>
      </c>
    </row>
    <row r="38" spans="1:11" s="5" customFormat="1" x14ac:dyDescent="0.25">
      <c r="A38" s="6" t="s">
        <v>121</v>
      </c>
      <c r="B38" s="6" t="s">
        <v>236</v>
      </c>
      <c r="C38" s="7">
        <v>1</v>
      </c>
      <c r="D38" s="7">
        <v>2</v>
      </c>
      <c r="E38" s="8">
        <v>1441</v>
      </c>
      <c r="F38" s="9">
        <f>Table22[[#This Row],[Цена за шт, без НДС]]*1.2</f>
        <v>1729.2</v>
      </c>
      <c r="G38" s="9">
        <f>Table22[[#This Row],[Цена за шт, с НДС]]*(1-$H$2/100)</f>
        <v>1729.2</v>
      </c>
      <c r="H38" s="9">
        <f t="shared" si="6"/>
        <v>1729.2</v>
      </c>
      <c r="I38" s="9">
        <f t="shared" si="7"/>
        <v>1729.2</v>
      </c>
      <c r="J38" s="9">
        <f t="shared" si="8"/>
        <v>1729.2</v>
      </c>
      <c r="K38" s="10" t="s">
        <v>46</v>
      </c>
    </row>
    <row r="39" spans="1:11" s="5" customFormat="1" x14ac:dyDescent="0.25">
      <c r="A39" s="6" t="s">
        <v>121</v>
      </c>
      <c r="B39" s="6" t="s">
        <v>236</v>
      </c>
      <c r="C39" s="7">
        <v>5</v>
      </c>
      <c r="D39" s="7">
        <v>2</v>
      </c>
      <c r="E39" s="8">
        <v>1261</v>
      </c>
      <c r="F39" s="9">
        <f>Table22[[#This Row],[Цена за шт, без НДС]]*1.2</f>
        <v>1513.2</v>
      </c>
      <c r="G39" s="9">
        <f>Table22[[#This Row],[Цена за шт, с НДС]]*(1-$H$2/100)</f>
        <v>1513.2</v>
      </c>
      <c r="H39" s="9">
        <f t="shared" si="6"/>
        <v>1513.2</v>
      </c>
      <c r="I39" s="9">
        <f t="shared" si="7"/>
        <v>1513.2</v>
      </c>
      <c r="J39" s="9">
        <f t="shared" si="8"/>
        <v>1513.2</v>
      </c>
      <c r="K39" s="10" t="s">
        <v>46</v>
      </c>
    </row>
    <row r="40" spans="1:11" s="5" customFormat="1" x14ac:dyDescent="0.25">
      <c r="A40" s="6" t="s">
        <v>122</v>
      </c>
      <c r="B40" s="6" t="s">
        <v>236</v>
      </c>
      <c r="C40" s="7">
        <v>1</v>
      </c>
      <c r="D40" s="7">
        <v>3</v>
      </c>
      <c r="E40" s="8">
        <v>1729</v>
      </c>
      <c r="F40" s="9">
        <f>Table22[[#This Row],[Цена за шт, без НДС]]*1.2</f>
        <v>2074.7999999999997</v>
      </c>
      <c r="G40" s="9">
        <f>Table22[[#This Row],[Цена за шт, с НДС]]*(1-$H$2/100)</f>
        <v>2074.7999999999997</v>
      </c>
      <c r="H40" s="9">
        <f t="shared" si="6"/>
        <v>2074.7999999999997</v>
      </c>
      <c r="I40" s="9">
        <f t="shared" si="7"/>
        <v>2074.7999999999997</v>
      </c>
      <c r="J40" s="9">
        <f t="shared" si="8"/>
        <v>2074.7999999999997</v>
      </c>
      <c r="K40" s="10" t="s">
        <v>46</v>
      </c>
    </row>
    <row r="41" spans="1:11" s="5" customFormat="1" x14ac:dyDescent="0.25">
      <c r="A41" s="6" t="s">
        <v>122</v>
      </c>
      <c r="B41" s="6" t="s">
        <v>236</v>
      </c>
      <c r="C41" s="7">
        <v>5</v>
      </c>
      <c r="D41" s="7">
        <v>3</v>
      </c>
      <c r="E41" s="8">
        <v>1513</v>
      </c>
      <c r="F41" s="9">
        <f>Table22[[#This Row],[Цена за шт, без НДС]]*1.2</f>
        <v>1815.6</v>
      </c>
      <c r="G41" s="9">
        <f>Table22[[#This Row],[Цена за шт, с НДС]]*(1-$H$2/100)</f>
        <v>1815.6</v>
      </c>
      <c r="H41" s="9">
        <f t="shared" si="6"/>
        <v>1815.6</v>
      </c>
      <c r="I41" s="9">
        <f t="shared" si="7"/>
        <v>1815.6</v>
      </c>
      <c r="J41" s="9">
        <f t="shared" si="8"/>
        <v>1815.6</v>
      </c>
      <c r="K41" s="10" t="s">
        <v>46</v>
      </c>
    </row>
    <row r="42" spans="1:11" s="11" customFormat="1" ht="8.25" x14ac:dyDescent="0.15">
      <c r="F42" s="54"/>
    </row>
    <row r="43" spans="1:11" s="5" customFormat="1" x14ac:dyDescent="0.25">
      <c r="A43" s="6" t="s">
        <v>119</v>
      </c>
      <c r="B43" s="6" t="s">
        <v>237</v>
      </c>
      <c r="C43" s="7">
        <v>1</v>
      </c>
      <c r="D43" s="7">
        <v>1</v>
      </c>
      <c r="E43" s="8">
        <v>1441</v>
      </c>
      <c r="F43" s="9">
        <f>Table22[[#This Row],[Цена за шт, без НДС]]*1.2</f>
        <v>1729.2</v>
      </c>
      <c r="G43" s="9">
        <f>Table22[[#This Row],[Цена за шт, с НДС]]*(1-$H$2/100)</f>
        <v>1729.2</v>
      </c>
      <c r="H43" s="9">
        <f t="shared" ref="H43:H48" si="9">G43*$J$2</f>
        <v>1729.2</v>
      </c>
      <c r="I43" s="9">
        <f t="shared" si="7"/>
        <v>1729.2</v>
      </c>
      <c r="J43" s="9">
        <f t="shared" si="8"/>
        <v>1729.2</v>
      </c>
      <c r="K43" s="10" t="s">
        <v>46</v>
      </c>
    </row>
    <row r="44" spans="1:11" s="5" customFormat="1" x14ac:dyDescent="0.25">
      <c r="A44" s="6" t="s">
        <v>119</v>
      </c>
      <c r="B44" s="6" t="s">
        <v>237</v>
      </c>
      <c r="C44" s="7">
        <v>5</v>
      </c>
      <c r="D44" s="7">
        <v>1</v>
      </c>
      <c r="E44" s="8">
        <v>1297</v>
      </c>
      <c r="F44" s="9">
        <f>Table22[[#This Row],[Цена за шт, без НДС]]*1.2</f>
        <v>1556.3999999999999</v>
      </c>
      <c r="G44" s="9">
        <f>Table22[[#This Row],[Цена за шт, с НДС]]*(1-$H$2/100)</f>
        <v>1556.3999999999999</v>
      </c>
      <c r="H44" s="9">
        <f t="shared" si="9"/>
        <v>1556.3999999999999</v>
      </c>
      <c r="I44" s="9">
        <f t="shared" si="7"/>
        <v>1556.3999999999999</v>
      </c>
      <c r="J44" s="9">
        <f t="shared" si="8"/>
        <v>1556.3999999999999</v>
      </c>
      <c r="K44" s="10" t="s">
        <v>46</v>
      </c>
    </row>
    <row r="45" spans="1:11" s="5" customFormat="1" x14ac:dyDescent="0.25">
      <c r="A45" s="6" t="s">
        <v>123</v>
      </c>
      <c r="B45" s="6" t="s">
        <v>237</v>
      </c>
      <c r="C45" s="7">
        <v>1</v>
      </c>
      <c r="D45" s="7">
        <v>2</v>
      </c>
      <c r="E45" s="8">
        <v>2162</v>
      </c>
      <c r="F45" s="9">
        <f>Table22[[#This Row],[Цена за шт, без НДС]]*1.2</f>
        <v>2594.4</v>
      </c>
      <c r="G45" s="9">
        <f>Table22[[#This Row],[Цена за шт, с НДС]]*(1-$H$2/100)</f>
        <v>2594.4</v>
      </c>
      <c r="H45" s="9">
        <f t="shared" si="9"/>
        <v>2594.4</v>
      </c>
      <c r="I45" s="9">
        <f t="shared" si="7"/>
        <v>2594.4</v>
      </c>
      <c r="J45" s="9">
        <f t="shared" si="8"/>
        <v>2594.4</v>
      </c>
      <c r="K45" s="10" t="s">
        <v>46</v>
      </c>
    </row>
    <row r="46" spans="1:11" s="5" customFormat="1" x14ac:dyDescent="0.25">
      <c r="A46" s="6" t="s">
        <v>123</v>
      </c>
      <c r="B46" s="6" t="s">
        <v>237</v>
      </c>
      <c r="C46" s="7">
        <v>5</v>
      </c>
      <c r="D46" s="7">
        <v>2</v>
      </c>
      <c r="E46" s="8">
        <v>1945</v>
      </c>
      <c r="F46" s="9">
        <f>Table22[[#This Row],[Цена за шт, без НДС]]*1.2</f>
        <v>2334</v>
      </c>
      <c r="G46" s="9">
        <f>Table22[[#This Row],[Цена за шт, с НДС]]*(1-$H$2/100)</f>
        <v>2334</v>
      </c>
      <c r="H46" s="9">
        <f t="shared" si="9"/>
        <v>2334</v>
      </c>
      <c r="I46" s="9">
        <f t="shared" si="7"/>
        <v>2334</v>
      </c>
      <c r="J46" s="9">
        <f t="shared" si="8"/>
        <v>2334</v>
      </c>
      <c r="K46" s="10" t="s">
        <v>46</v>
      </c>
    </row>
    <row r="47" spans="1:11" s="5" customFormat="1" x14ac:dyDescent="0.25">
      <c r="A47" s="6" t="s">
        <v>124</v>
      </c>
      <c r="B47" s="6" t="s">
        <v>237</v>
      </c>
      <c r="C47" s="7">
        <v>1</v>
      </c>
      <c r="D47" s="7">
        <v>3</v>
      </c>
      <c r="E47" s="8">
        <v>2594</v>
      </c>
      <c r="F47" s="9">
        <f>Table22[[#This Row],[Цена за шт, без НДС]]*1.2</f>
        <v>3112.7999999999997</v>
      </c>
      <c r="G47" s="9">
        <f>Table22[[#This Row],[Цена за шт, с НДС]]*(1-$H$2/100)</f>
        <v>3112.7999999999997</v>
      </c>
      <c r="H47" s="9">
        <f t="shared" si="9"/>
        <v>3112.7999999999997</v>
      </c>
      <c r="I47" s="9">
        <f t="shared" si="7"/>
        <v>3112.7999999999997</v>
      </c>
      <c r="J47" s="9">
        <f t="shared" si="8"/>
        <v>3112.7999999999997</v>
      </c>
      <c r="K47" s="10" t="s">
        <v>46</v>
      </c>
    </row>
    <row r="48" spans="1:11" x14ac:dyDescent="0.25">
      <c r="A48" s="6" t="s">
        <v>124</v>
      </c>
      <c r="B48" s="6" t="s">
        <v>237</v>
      </c>
      <c r="C48" s="7">
        <v>5</v>
      </c>
      <c r="D48" s="7">
        <v>3</v>
      </c>
      <c r="E48" s="8">
        <v>2335</v>
      </c>
      <c r="F48" s="9">
        <f>Table22[[#This Row],[Цена за шт, без НДС]]*1.2</f>
        <v>2802</v>
      </c>
      <c r="G48" s="9">
        <f>Table22[[#This Row],[Цена за шт, с НДС]]*(1-$H$2/100)</f>
        <v>2802</v>
      </c>
      <c r="H48" s="9">
        <f t="shared" si="9"/>
        <v>2802</v>
      </c>
      <c r="I48" s="9">
        <f t="shared" si="7"/>
        <v>2802</v>
      </c>
      <c r="J48" s="9">
        <f t="shared" si="8"/>
        <v>2802</v>
      </c>
      <c r="K48" s="10" t="s">
        <v>46</v>
      </c>
    </row>
    <row r="49" spans="1:11" s="11" customFormat="1" ht="8.25" x14ac:dyDescent="0.15">
      <c r="F49" s="54"/>
    </row>
    <row r="50" spans="1:11" x14ac:dyDescent="0.25">
      <c r="A50" s="6" t="s">
        <v>105</v>
      </c>
      <c r="B50" s="6" t="s">
        <v>238</v>
      </c>
      <c r="C50" s="7">
        <v>1</v>
      </c>
      <c r="D50" s="7">
        <v>1</v>
      </c>
      <c r="E50" s="8">
        <v>1068</v>
      </c>
      <c r="F50" s="9">
        <f>Table22[[#This Row],[Цена за шт, без НДС]]*1.2</f>
        <v>1281.5999999999999</v>
      </c>
      <c r="G50" s="9">
        <f>Table22[[#This Row],[Цена за шт, с НДС]]*(1-$H$2/100)</f>
        <v>1281.5999999999999</v>
      </c>
      <c r="H50" s="9">
        <f t="shared" ref="H50:H130" si="10">G50*$J$2</f>
        <v>1281.5999999999999</v>
      </c>
      <c r="I50" s="9">
        <f t="shared" ref="I50:I64" si="11">G50*(1-$I$2/100)</f>
        <v>1281.5999999999999</v>
      </c>
      <c r="J50" s="9">
        <f t="shared" ref="J50:J58" si="12">H50*(1-$I$2/100)</f>
        <v>1281.5999999999999</v>
      </c>
      <c r="K50" s="10" t="s">
        <v>46</v>
      </c>
    </row>
    <row r="51" spans="1:11" x14ac:dyDescent="0.25">
      <c r="A51" s="6" t="s">
        <v>105</v>
      </c>
      <c r="B51" s="6" t="s">
        <v>238</v>
      </c>
      <c r="C51" s="7">
        <v>5</v>
      </c>
      <c r="D51" s="7">
        <v>1</v>
      </c>
      <c r="E51" s="8">
        <v>1033</v>
      </c>
      <c r="F51" s="9">
        <f>Table22[[#This Row],[Цена за шт, без НДС]]*1.2</f>
        <v>1239.5999999999999</v>
      </c>
      <c r="G51" s="9">
        <f>Table22[[#This Row],[Цена за шт, с НДС]]*(1-$H$2/100)</f>
        <v>1239.5999999999999</v>
      </c>
      <c r="H51" s="9">
        <f t="shared" si="10"/>
        <v>1239.5999999999999</v>
      </c>
      <c r="I51" s="9">
        <f t="shared" si="11"/>
        <v>1239.5999999999999</v>
      </c>
      <c r="J51" s="9">
        <f t="shared" si="12"/>
        <v>1239.5999999999999</v>
      </c>
      <c r="K51" s="10" t="s">
        <v>46</v>
      </c>
    </row>
    <row r="52" spans="1:11" x14ac:dyDescent="0.25">
      <c r="A52" s="6" t="s">
        <v>105</v>
      </c>
      <c r="B52" s="6" t="s">
        <v>238</v>
      </c>
      <c r="C52" s="7">
        <v>20</v>
      </c>
      <c r="D52" s="7">
        <v>1</v>
      </c>
      <c r="E52" s="8">
        <v>997</v>
      </c>
      <c r="F52" s="9">
        <f>Table22[[#This Row],[Цена за шт, без НДС]]*1.2</f>
        <v>1196.3999999999999</v>
      </c>
      <c r="G52" s="9">
        <f>Table22[[#This Row],[Цена за шт, с НДС]]*(1-$H$2/100)</f>
        <v>1196.3999999999999</v>
      </c>
      <c r="H52" s="9">
        <f t="shared" si="10"/>
        <v>1196.3999999999999</v>
      </c>
      <c r="I52" s="9">
        <f t="shared" si="11"/>
        <v>1196.3999999999999</v>
      </c>
      <c r="J52" s="9">
        <f t="shared" si="12"/>
        <v>1196.3999999999999</v>
      </c>
      <c r="K52" s="10" t="s">
        <v>46</v>
      </c>
    </row>
    <row r="53" spans="1:11" x14ac:dyDescent="0.25">
      <c r="A53" s="6" t="s">
        <v>105</v>
      </c>
      <c r="B53" s="6" t="s">
        <v>238</v>
      </c>
      <c r="C53" s="7">
        <v>50</v>
      </c>
      <c r="D53" s="7">
        <v>1</v>
      </c>
      <c r="E53" s="8">
        <v>961</v>
      </c>
      <c r="F53" s="9">
        <f>Table22[[#This Row],[Цена за шт, без НДС]]*1.2</f>
        <v>1153.2</v>
      </c>
      <c r="G53" s="9">
        <f>Table22[[#This Row],[Цена за шт, с НДС]]*(1-$H$2/100)</f>
        <v>1153.2</v>
      </c>
      <c r="H53" s="9">
        <f t="shared" si="10"/>
        <v>1153.2</v>
      </c>
      <c r="I53" s="9">
        <f t="shared" si="11"/>
        <v>1153.2</v>
      </c>
      <c r="J53" s="9">
        <f t="shared" si="12"/>
        <v>1153.2</v>
      </c>
      <c r="K53" s="10" t="s">
        <v>46</v>
      </c>
    </row>
    <row r="54" spans="1:11" x14ac:dyDescent="0.25">
      <c r="A54" s="6" t="s">
        <v>105</v>
      </c>
      <c r="B54" s="6" t="s">
        <v>238</v>
      </c>
      <c r="C54" s="7">
        <v>100</v>
      </c>
      <c r="D54" s="7">
        <v>1</v>
      </c>
      <c r="E54" s="8">
        <v>926</v>
      </c>
      <c r="F54" s="9">
        <f>Table22[[#This Row],[Цена за шт, без НДС]]*1.2</f>
        <v>1111.2</v>
      </c>
      <c r="G54" s="9">
        <f>Table22[[#This Row],[Цена за шт, с НДС]]*(1-$H$2/100)</f>
        <v>1111.2</v>
      </c>
      <c r="H54" s="9">
        <f t="shared" si="10"/>
        <v>1111.2</v>
      </c>
      <c r="I54" s="9">
        <f t="shared" si="11"/>
        <v>1111.2</v>
      </c>
      <c r="J54" s="9">
        <f t="shared" si="12"/>
        <v>1111.2</v>
      </c>
      <c r="K54" s="10" t="s">
        <v>46</v>
      </c>
    </row>
    <row r="55" spans="1:11" x14ac:dyDescent="0.25">
      <c r="A55" s="6" t="s">
        <v>106</v>
      </c>
      <c r="B55" s="6" t="s">
        <v>238</v>
      </c>
      <c r="C55" s="7">
        <v>1</v>
      </c>
      <c r="D55" s="7">
        <v>2</v>
      </c>
      <c r="E55" s="8">
        <v>2030</v>
      </c>
      <c r="F55" s="9">
        <f>Table22[[#This Row],[Цена за шт, без НДС]]*1.2</f>
        <v>2436</v>
      </c>
      <c r="G55" s="9">
        <f>Table22[[#This Row],[Цена за шт, с НДС]]*(1-$H$2/100)</f>
        <v>2436</v>
      </c>
      <c r="H55" s="9">
        <f t="shared" si="10"/>
        <v>2436</v>
      </c>
      <c r="I55" s="9">
        <f t="shared" si="11"/>
        <v>2436</v>
      </c>
      <c r="J55" s="9">
        <f t="shared" si="12"/>
        <v>2436</v>
      </c>
      <c r="K55" s="10" t="s">
        <v>46</v>
      </c>
    </row>
    <row r="56" spans="1:11" x14ac:dyDescent="0.25">
      <c r="A56" s="6" t="s">
        <v>106</v>
      </c>
      <c r="B56" s="6" t="s">
        <v>238</v>
      </c>
      <c r="C56" s="7">
        <v>5</v>
      </c>
      <c r="D56" s="7">
        <v>2</v>
      </c>
      <c r="E56" s="8">
        <v>1959</v>
      </c>
      <c r="F56" s="9">
        <f>Table22[[#This Row],[Цена за шт, без НДС]]*1.2</f>
        <v>2350.7999999999997</v>
      </c>
      <c r="G56" s="9">
        <f>Table22[[#This Row],[Цена за шт, с НДС]]*(1-$H$2/100)</f>
        <v>2350.7999999999997</v>
      </c>
      <c r="H56" s="9">
        <f t="shared" si="10"/>
        <v>2350.7999999999997</v>
      </c>
      <c r="I56" s="9">
        <f t="shared" si="11"/>
        <v>2350.7999999999997</v>
      </c>
      <c r="J56" s="9">
        <f t="shared" si="12"/>
        <v>2350.7999999999997</v>
      </c>
      <c r="K56" s="10" t="s">
        <v>46</v>
      </c>
    </row>
    <row r="57" spans="1:11" x14ac:dyDescent="0.25">
      <c r="A57" s="6" t="s">
        <v>106</v>
      </c>
      <c r="B57" s="6" t="s">
        <v>238</v>
      </c>
      <c r="C57" s="7">
        <v>20</v>
      </c>
      <c r="D57" s="7">
        <v>2</v>
      </c>
      <c r="E57" s="8">
        <v>1888</v>
      </c>
      <c r="F57" s="9">
        <f>Table22[[#This Row],[Цена за шт, без НДС]]*1.2</f>
        <v>2265.6</v>
      </c>
      <c r="G57" s="9">
        <f>Table22[[#This Row],[Цена за шт, с НДС]]*(1-$H$2/100)</f>
        <v>2265.6</v>
      </c>
      <c r="H57" s="9">
        <f t="shared" si="10"/>
        <v>2265.6</v>
      </c>
      <c r="I57" s="9">
        <f t="shared" si="11"/>
        <v>2265.6</v>
      </c>
      <c r="J57" s="9">
        <f t="shared" si="12"/>
        <v>2265.6</v>
      </c>
      <c r="K57" s="10" t="s">
        <v>46</v>
      </c>
    </row>
    <row r="58" spans="1:11" x14ac:dyDescent="0.25">
      <c r="A58" s="6" t="s">
        <v>106</v>
      </c>
      <c r="B58" s="6" t="s">
        <v>238</v>
      </c>
      <c r="C58" s="7">
        <v>50</v>
      </c>
      <c r="D58" s="7">
        <v>2</v>
      </c>
      <c r="E58" s="8">
        <v>1816</v>
      </c>
      <c r="F58" s="9">
        <f>Table22[[#This Row],[Цена за шт, без НДС]]*1.2</f>
        <v>2179.1999999999998</v>
      </c>
      <c r="G58" s="9">
        <f>Table22[[#This Row],[Цена за шт, с НДС]]*(1-$H$2/100)</f>
        <v>2179.1999999999998</v>
      </c>
      <c r="H58" s="9">
        <f t="shared" si="10"/>
        <v>2179.1999999999998</v>
      </c>
      <c r="I58" s="9">
        <f t="shared" si="11"/>
        <v>2179.1999999999998</v>
      </c>
      <c r="J58" s="9">
        <f t="shared" si="12"/>
        <v>2179.1999999999998</v>
      </c>
      <c r="K58" s="10" t="s">
        <v>46</v>
      </c>
    </row>
    <row r="59" spans="1:11" x14ac:dyDescent="0.25">
      <c r="A59" s="6" t="s">
        <v>106</v>
      </c>
      <c r="B59" s="6" t="s">
        <v>238</v>
      </c>
      <c r="C59" s="7">
        <v>100</v>
      </c>
      <c r="D59" s="7">
        <v>2</v>
      </c>
      <c r="E59" s="8">
        <v>1745</v>
      </c>
      <c r="F59" s="9">
        <f>Table22[[#This Row],[Цена за шт, без НДС]]*1.2</f>
        <v>2094</v>
      </c>
      <c r="G59" s="9">
        <f>Table22[[#This Row],[Цена за шт, с НДС]]*(1-$H$2/100)</f>
        <v>2094</v>
      </c>
      <c r="H59" s="9">
        <f t="shared" si="10"/>
        <v>2094</v>
      </c>
      <c r="I59" s="9">
        <f t="shared" si="11"/>
        <v>2094</v>
      </c>
      <c r="J59" s="9">
        <f t="shared" ref="J59:J83" si="13">H59*(1-$I$2/100)</f>
        <v>2094</v>
      </c>
      <c r="K59" s="10" t="s">
        <v>46</v>
      </c>
    </row>
    <row r="60" spans="1:11" x14ac:dyDescent="0.25">
      <c r="A60" s="6" t="s">
        <v>107</v>
      </c>
      <c r="B60" s="6" t="s">
        <v>238</v>
      </c>
      <c r="C60" s="7">
        <v>1</v>
      </c>
      <c r="D60" s="7">
        <v>3</v>
      </c>
      <c r="E60" s="8">
        <v>2885</v>
      </c>
      <c r="F60" s="9">
        <f>Table22[[#This Row],[Цена за шт, без НДС]]*1.2</f>
        <v>3462</v>
      </c>
      <c r="G60" s="9">
        <f>Table22[[#This Row],[Цена за шт, с НДС]]*(1-$H$2/100)</f>
        <v>3462</v>
      </c>
      <c r="H60" s="9">
        <f t="shared" si="10"/>
        <v>3462</v>
      </c>
      <c r="I60" s="9">
        <f t="shared" si="11"/>
        <v>3462</v>
      </c>
      <c r="J60" s="9">
        <f t="shared" si="13"/>
        <v>3462</v>
      </c>
      <c r="K60" s="10" t="s">
        <v>46</v>
      </c>
    </row>
    <row r="61" spans="1:11" x14ac:dyDescent="0.25">
      <c r="A61" s="6" t="s">
        <v>107</v>
      </c>
      <c r="B61" s="6" t="s">
        <v>238</v>
      </c>
      <c r="C61" s="7">
        <v>5</v>
      </c>
      <c r="D61" s="7">
        <v>3</v>
      </c>
      <c r="E61" s="8">
        <v>2778</v>
      </c>
      <c r="F61" s="9">
        <f>Table22[[#This Row],[Цена за шт, без НДС]]*1.2</f>
        <v>3333.6</v>
      </c>
      <c r="G61" s="9">
        <f>Table22[[#This Row],[Цена за шт, с НДС]]*(1-$H$2/100)</f>
        <v>3333.6</v>
      </c>
      <c r="H61" s="9">
        <f t="shared" si="10"/>
        <v>3333.6</v>
      </c>
      <c r="I61" s="9">
        <f t="shared" si="11"/>
        <v>3333.6</v>
      </c>
      <c r="J61" s="9">
        <f t="shared" si="13"/>
        <v>3333.6</v>
      </c>
      <c r="K61" s="10" t="s">
        <v>46</v>
      </c>
    </row>
    <row r="62" spans="1:11" x14ac:dyDescent="0.25">
      <c r="A62" s="6" t="s">
        <v>107</v>
      </c>
      <c r="B62" s="6" t="s">
        <v>238</v>
      </c>
      <c r="C62" s="7">
        <v>20</v>
      </c>
      <c r="D62" s="7">
        <v>3</v>
      </c>
      <c r="E62" s="8">
        <v>2707</v>
      </c>
      <c r="F62" s="9">
        <f>Table22[[#This Row],[Цена за шт, без НДС]]*1.2</f>
        <v>3248.4</v>
      </c>
      <c r="G62" s="9">
        <f>Table22[[#This Row],[Цена за шт, с НДС]]*(1-$H$2/100)</f>
        <v>3248.4</v>
      </c>
      <c r="H62" s="9">
        <f t="shared" si="10"/>
        <v>3248.4</v>
      </c>
      <c r="I62" s="9">
        <f t="shared" si="11"/>
        <v>3248.4</v>
      </c>
      <c r="J62" s="9">
        <f t="shared" si="13"/>
        <v>3248.4</v>
      </c>
      <c r="K62" s="10" t="s">
        <v>46</v>
      </c>
    </row>
    <row r="63" spans="1:11" x14ac:dyDescent="0.25">
      <c r="A63" s="6" t="s">
        <v>107</v>
      </c>
      <c r="B63" s="6" t="s">
        <v>238</v>
      </c>
      <c r="C63" s="7">
        <v>50</v>
      </c>
      <c r="D63" s="7">
        <v>3</v>
      </c>
      <c r="E63" s="8">
        <v>2607</v>
      </c>
      <c r="F63" s="9">
        <f>Table22[[#This Row],[Цена за шт, без НДС]]*1.2</f>
        <v>3128.4</v>
      </c>
      <c r="G63" s="9">
        <f>Table22[[#This Row],[Цена за шт, с НДС]]*(1-$H$2/100)</f>
        <v>3128.4</v>
      </c>
      <c r="H63" s="9">
        <f t="shared" si="10"/>
        <v>3128.4</v>
      </c>
      <c r="I63" s="9">
        <f t="shared" si="11"/>
        <v>3128.4</v>
      </c>
      <c r="J63" s="9">
        <f t="shared" si="13"/>
        <v>3128.4</v>
      </c>
      <c r="K63" s="10" t="s">
        <v>46</v>
      </c>
    </row>
    <row r="64" spans="1:11" x14ac:dyDescent="0.25">
      <c r="A64" s="6" t="s">
        <v>107</v>
      </c>
      <c r="B64" s="6" t="s">
        <v>238</v>
      </c>
      <c r="C64" s="7">
        <v>100</v>
      </c>
      <c r="D64" s="7">
        <v>3</v>
      </c>
      <c r="E64" s="8">
        <v>2493</v>
      </c>
      <c r="F64" s="9">
        <f>Table22[[#This Row],[Цена за шт, без НДС]]*1.2</f>
        <v>2991.6</v>
      </c>
      <c r="G64" s="9">
        <f>Table22[[#This Row],[Цена за шт, с НДС]]*(1-$H$2/100)</f>
        <v>2991.6</v>
      </c>
      <c r="H64" s="9">
        <f t="shared" si="10"/>
        <v>2991.6</v>
      </c>
      <c r="I64" s="9">
        <f t="shared" si="11"/>
        <v>2991.6</v>
      </c>
      <c r="J64" s="9">
        <f t="shared" si="13"/>
        <v>2991.6</v>
      </c>
      <c r="K64" s="10" t="s">
        <v>46</v>
      </c>
    </row>
    <row r="65" spans="1:11" s="11" customFormat="1" ht="8.25" x14ac:dyDescent="0.15">
      <c r="F65" s="54"/>
    </row>
    <row r="66" spans="1:11" x14ac:dyDescent="0.25">
      <c r="A66" s="6" t="s">
        <v>111</v>
      </c>
      <c r="B66" s="6" t="s">
        <v>125</v>
      </c>
      <c r="C66" s="7">
        <v>1</v>
      </c>
      <c r="D66" s="7">
        <v>1</v>
      </c>
      <c r="E66" s="8">
        <v>7410</v>
      </c>
      <c r="F66" s="9">
        <f>Table22[[#This Row],[Цена за шт, без НДС]]*1.2</f>
        <v>8892</v>
      </c>
      <c r="G66" s="9">
        <f>Table22[[#This Row],[Цена за шт, с НДС]]*(1-$H$2/100)</f>
        <v>8892</v>
      </c>
      <c r="H66" s="9">
        <f t="shared" si="10"/>
        <v>8892</v>
      </c>
      <c r="I66" s="9">
        <f t="shared" ref="I66:I73" si="14">G66*(1-$I$2/100)</f>
        <v>8892</v>
      </c>
      <c r="J66" s="9">
        <f t="shared" si="13"/>
        <v>8892</v>
      </c>
      <c r="K66" s="10" t="s">
        <v>46</v>
      </c>
    </row>
    <row r="67" spans="1:11" x14ac:dyDescent="0.25">
      <c r="A67" s="6" t="s">
        <v>111</v>
      </c>
      <c r="B67" s="6" t="s">
        <v>125</v>
      </c>
      <c r="C67" s="7">
        <v>5</v>
      </c>
      <c r="D67" s="7">
        <v>1</v>
      </c>
      <c r="E67" s="8">
        <v>4560</v>
      </c>
      <c r="F67" s="9">
        <f>Table22[[#This Row],[Цена за шт, без НДС]]*1.2</f>
        <v>5472</v>
      </c>
      <c r="G67" s="9">
        <f>Table22[[#This Row],[Цена за шт, с НДС]]*(1-$H$2/100)</f>
        <v>5472</v>
      </c>
      <c r="H67" s="9">
        <f t="shared" si="10"/>
        <v>5472</v>
      </c>
      <c r="I67" s="9">
        <f t="shared" si="14"/>
        <v>5472</v>
      </c>
      <c r="J67" s="9">
        <f t="shared" si="13"/>
        <v>5472</v>
      </c>
      <c r="K67" s="10" t="s">
        <v>46</v>
      </c>
    </row>
    <row r="68" spans="1:11" x14ac:dyDescent="0.25">
      <c r="A68" s="6" t="s">
        <v>111</v>
      </c>
      <c r="B68" s="6" t="s">
        <v>125</v>
      </c>
      <c r="C68" s="7">
        <v>20</v>
      </c>
      <c r="D68" s="7">
        <v>1</v>
      </c>
      <c r="E68" s="8">
        <v>3847</v>
      </c>
      <c r="F68" s="9">
        <f>Table22[[#This Row],[Цена за шт, без НДС]]*1.2</f>
        <v>4616.3999999999996</v>
      </c>
      <c r="G68" s="9">
        <f>Table22[[#This Row],[Цена за шт, с НДС]]*(1-$H$2/100)</f>
        <v>4616.3999999999996</v>
      </c>
      <c r="H68" s="9">
        <f t="shared" si="10"/>
        <v>4616.3999999999996</v>
      </c>
      <c r="I68" s="9">
        <f t="shared" si="14"/>
        <v>4616.3999999999996</v>
      </c>
      <c r="J68" s="9">
        <f t="shared" si="13"/>
        <v>4616.3999999999996</v>
      </c>
      <c r="K68" s="10" t="s">
        <v>46</v>
      </c>
    </row>
    <row r="69" spans="1:11" x14ac:dyDescent="0.25">
      <c r="A69" s="6" t="s">
        <v>112</v>
      </c>
      <c r="B69" s="6" t="s">
        <v>125</v>
      </c>
      <c r="C69" s="7">
        <v>1</v>
      </c>
      <c r="D69" s="7">
        <v>2</v>
      </c>
      <c r="E69" s="8">
        <v>10830</v>
      </c>
      <c r="F69" s="9">
        <f>Table22[[#This Row],[Цена за шт, без НДС]]*1.2</f>
        <v>12996</v>
      </c>
      <c r="G69" s="9">
        <f>Table22[[#This Row],[Цена за шт, с НДС]]*(1-$H$2/100)</f>
        <v>12996</v>
      </c>
      <c r="H69" s="9">
        <f t="shared" si="10"/>
        <v>12996</v>
      </c>
      <c r="I69" s="9">
        <f t="shared" si="14"/>
        <v>12996</v>
      </c>
      <c r="J69" s="9">
        <f t="shared" si="13"/>
        <v>12996</v>
      </c>
      <c r="K69" s="10" t="s">
        <v>46</v>
      </c>
    </row>
    <row r="70" spans="1:11" x14ac:dyDescent="0.25">
      <c r="A70" s="6" t="s">
        <v>112</v>
      </c>
      <c r="B70" s="6" t="s">
        <v>125</v>
      </c>
      <c r="C70" s="7">
        <v>5</v>
      </c>
      <c r="D70" s="7">
        <v>2</v>
      </c>
      <c r="E70" s="8">
        <v>6555</v>
      </c>
      <c r="F70" s="9">
        <f>Table22[[#This Row],[Цена за шт, без НДС]]*1.2</f>
        <v>7866</v>
      </c>
      <c r="G70" s="9">
        <f>Table22[[#This Row],[Цена за шт, с НДС]]*(1-$H$2/100)</f>
        <v>7866</v>
      </c>
      <c r="H70" s="9">
        <f t="shared" si="10"/>
        <v>7866</v>
      </c>
      <c r="I70" s="9">
        <f t="shared" si="14"/>
        <v>7866</v>
      </c>
      <c r="J70" s="9">
        <f t="shared" si="13"/>
        <v>7866</v>
      </c>
      <c r="K70" s="10" t="s">
        <v>46</v>
      </c>
    </row>
    <row r="71" spans="1:11" x14ac:dyDescent="0.25">
      <c r="A71" s="6" t="s">
        <v>112</v>
      </c>
      <c r="B71" s="6" t="s">
        <v>125</v>
      </c>
      <c r="C71" s="7">
        <v>20</v>
      </c>
      <c r="D71" s="7">
        <v>2</v>
      </c>
      <c r="E71" s="8">
        <v>5557</v>
      </c>
      <c r="F71" s="9">
        <f>Table22[[#This Row],[Цена за шт, без НДС]]*1.2</f>
        <v>6668.4</v>
      </c>
      <c r="G71" s="9">
        <f>Table22[[#This Row],[Цена за шт, с НДС]]*(1-$H$2/100)</f>
        <v>6668.4</v>
      </c>
      <c r="H71" s="9">
        <f t="shared" si="10"/>
        <v>6668.4</v>
      </c>
      <c r="I71" s="9">
        <f t="shared" si="14"/>
        <v>6668.4</v>
      </c>
      <c r="J71" s="9">
        <f t="shared" si="13"/>
        <v>6668.4</v>
      </c>
      <c r="K71" s="10" t="s">
        <v>46</v>
      </c>
    </row>
    <row r="72" spans="1:11" x14ac:dyDescent="0.25">
      <c r="A72" s="6" t="s">
        <v>113</v>
      </c>
      <c r="B72" s="6" t="s">
        <v>125</v>
      </c>
      <c r="C72" s="7">
        <v>1</v>
      </c>
      <c r="D72" s="7">
        <v>3</v>
      </c>
      <c r="E72" s="8">
        <v>13680</v>
      </c>
      <c r="F72" s="9">
        <f>Table22[[#This Row],[Цена за шт, без НДС]]*1.2</f>
        <v>16416</v>
      </c>
      <c r="G72" s="9">
        <f>Table22[[#This Row],[Цена за шт, с НДС]]*(1-$H$2/100)</f>
        <v>16416</v>
      </c>
      <c r="H72" s="9">
        <f t="shared" si="10"/>
        <v>16416</v>
      </c>
      <c r="I72" s="9">
        <f t="shared" si="14"/>
        <v>16416</v>
      </c>
      <c r="J72" s="9">
        <f t="shared" si="13"/>
        <v>16416</v>
      </c>
      <c r="K72" s="10" t="s">
        <v>46</v>
      </c>
    </row>
    <row r="73" spans="1:11" s="5" customFormat="1" x14ac:dyDescent="0.25">
      <c r="A73" s="6" t="s">
        <v>113</v>
      </c>
      <c r="B73" s="6" t="s">
        <v>125</v>
      </c>
      <c r="C73" s="7">
        <v>5</v>
      </c>
      <c r="D73" s="7">
        <v>3</v>
      </c>
      <c r="E73" s="8">
        <v>8265</v>
      </c>
      <c r="F73" s="9">
        <f>Table22[[#This Row],[Цена за шт, без НДС]]*1.2</f>
        <v>9918</v>
      </c>
      <c r="G73" s="9">
        <f>Table22[[#This Row],[Цена за шт, с НДС]]*(1-$H$2/100)</f>
        <v>9918</v>
      </c>
      <c r="H73" s="9">
        <f t="shared" si="10"/>
        <v>9918</v>
      </c>
      <c r="I73" s="9">
        <f t="shared" si="14"/>
        <v>9918</v>
      </c>
      <c r="J73" s="9">
        <f t="shared" si="13"/>
        <v>9918</v>
      </c>
      <c r="K73" s="10" t="s">
        <v>46</v>
      </c>
    </row>
    <row r="74" spans="1:11" s="5" customFormat="1" x14ac:dyDescent="0.25">
      <c r="A74" s="6" t="s">
        <v>113</v>
      </c>
      <c r="B74" s="6" t="s">
        <v>125</v>
      </c>
      <c r="C74" s="7">
        <v>20</v>
      </c>
      <c r="D74" s="7">
        <v>3</v>
      </c>
      <c r="E74" s="8">
        <v>7125</v>
      </c>
      <c r="F74" s="9">
        <f>Table22[[#This Row],[Цена за шт, без НДС]]*1.2</f>
        <v>8550</v>
      </c>
      <c r="G74" s="9">
        <f>Table22[[#This Row],[Цена за шт, с НДС]]*(1-$H$2/100)</f>
        <v>8550</v>
      </c>
      <c r="H74" s="9">
        <f t="shared" si="10"/>
        <v>8550</v>
      </c>
      <c r="I74" s="9">
        <f>G74*(1-$I$2/100)</f>
        <v>8550</v>
      </c>
      <c r="J74" s="9">
        <f t="shared" si="13"/>
        <v>8550</v>
      </c>
      <c r="K74" s="10" t="s">
        <v>46</v>
      </c>
    </row>
    <row r="75" spans="1:11" s="11" customFormat="1" ht="8.25" x14ac:dyDescent="0.15">
      <c r="F75" s="54"/>
    </row>
    <row r="76" spans="1:11" s="30" customFormat="1" x14ac:dyDescent="0.25">
      <c r="A76" s="6" t="s">
        <v>246</v>
      </c>
      <c r="B76" s="63" t="s">
        <v>300</v>
      </c>
      <c r="C76" s="31">
        <v>1</v>
      </c>
      <c r="D76" s="31">
        <v>1</v>
      </c>
      <c r="E76" s="62">
        <v>49720</v>
      </c>
      <c r="F76" s="9">
        <f>Table22[[#This Row],[Цена за шт, без НДС]]*1.2</f>
        <v>59664</v>
      </c>
      <c r="G76" s="9">
        <f>Table22[[#This Row],[Цена за шт, без НДС]]*1.2</f>
        <v>59664</v>
      </c>
      <c r="H76" s="9">
        <f>G76*$J$2</f>
        <v>59664</v>
      </c>
      <c r="I76" s="9">
        <f>Table22[[#This Row],[Цена за шт, без НДС]]*1.2</f>
        <v>59664</v>
      </c>
      <c r="J76" s="9">
        <f>H76*(1-$I$2/100)</f>
        <v>59664</v>
      </c>
      <c r="K76" s="10"/>
    </row>
    <row r="77" spans="1:11" s="30" customFormat="1" x14ac:dyDescent="0.25">
      <c r="A77" s="6" t="s">
        <v>247</v>
      </c>
      <c r="B77" s="63" t="s">
        <v>301</v>
      </c>
      <c r="C77" s="31">
        <v>1</v>
      </c>
      <c r="D77" s="31">
        <v>1</v>
      </c>
      <c r="E77" s="62">
        <v>248580</v>
      </c>
      <c r="F77" s="9">
        <f>Table22[[#This Row],[Цена за шт, без НДС]]*1.2</f>
        <v>298296</v>
      </c>
      <c r="G77" s="9">
        <f>Table22[[#This Row],[Цена за шт, без НДС]]*1.2</f>
        <v>298296</v>
      </c>
      <c r="H77" s="9">
        <f>G77*$J$2</f>
        <v>298296</v>
      </c>
      <c r="I77" s="9">
        <f>Table22[[#This Row],[Цена за шт, без НДС]]*1.2</f>
        <v>298296</v>
      </c>
      <c r="J77" s="9">
        <f>H77*(1-$I$2/100)</f>
        <v>298296</v>
      </c>
      <c r="K77" s="10"/>
    </row>
    <row r="78" spans="1:11" s="11" customFormat="1" ht="8.25" x14ac:dyDescent="0.15">
      <c r="F78" s="54"/>
    </row>
    <row r="79" spans="1:11" s="5" customFormat="1" x14ac:dyDescent="0.25">
      <c r="A79" s="6" t="s">
        <v>115</v>
      </c>
      <c r="B79" s="6" t="s">
        <v>114</v>
      </c>
      <c r="C79" s="7">
        <v>1</v>
      </c>
      <c r="D79" s="7">
        <v>1</v>
      </c>
      <c r="E79" s="8">
        <v>1720</v>
      </c>
      <c r="F79" s="9">
        <f>Table22[[#This Row],[Цена за шт, без НДС]]*1.2</f>
        <v>2064</v>
      </c>
      <c r="G79" s="9">
        <f>Table22[[#This Row],[Цена за шт, с НДС]]*(1-$H$2/100)</f>
        <v>2064</v>
      </c>
      <c r="H79" s="9">
        <f t="shared" si="10"/>
        <v>2064</v>
      </c>
      <c r="I79" s="9">
        <f t="shared" ref="I79:I93" si="15">G79*(1-$I$2/100)</f>
        <v>2064</v>
      </c>
      <c r="J79" s="9">
        <f t="shared" si="13"/>
        <v>2064</v>
      </c>
      <c r="K79" s="10" t="s">
        <v>46</v>
      </c>
    </row>
    <row r="80" spans="1:11" s="5" customFormat="1" x14ac:dyDescent="0.25">
      <c r="A80" s="6" t="s">
        <v>115</v>
      </c>
      <c r="B80" s="6" t="s">
        <v>114</v>
      </c>
      <c r="C80" s="7">
        <v>5</v>
      </c>
      <c r="D80" s="7">
        <v>1</v>
      </c>
      <c r="E80" s="8">
        <v>1180</v>
      </c>
      <c r="F80" s="9">
        <f>Table22[[#This Row],[Цена за шт, без НДС]]*1.2</f>
        <v>1416</v>
      </c>
      <c r="G80" s="9">
        <f>Table22[[#This Row],[Цена за шт, с НДС]]*(1-$H$2/100)</f>
        <v>1416</v>
      </c>
      <c r="H80" s="9">
        <f t="shared" si="10"/>
        <v>1416</v>
      </c>
      <c r="I80" s="9">
        <f t="shared" si="15"/>
        <v>1416</v>
      </c>
      <c r="J80" s="9">
        <f t="shared" si="13"/>
        <v>1416</v>
      </c>
      <c r="K80" s="10" t="s">
        <v>46</v>
      </c>
    </row>
    <row r="81" spans="1:11" s="5" customFormat="1" x14ac:dyDescent="0.25">
      <c r="A81" s="6" t="s">
        <v>115</v>
      </c>
      <c r="B81" s="6" t="s">
        <v>114</v>
      </c>
      <c r="C81" s="7">
        <v>20</v>
      </c>
      <c r="D81" s="7">
        <v>1</v>
      </c>
      <c r="E81" s="8">
        <v>1056</v>
      </c>
      <c r="F81" s="9">
        <f>Table22[[#This Row],[Цена за шт, без НДС]]*1.2</f>
        <v>1267.2</v>
      </c>
      <c r="G81" s="9">
        <f>Table22[[#This Row],[Цена за шт, с НДС]]*(1-$H$2/100)</f>
        <v>1267.2</v>
      </c>
      <c r="H81" s="9">
        <f t="shared" si="10"/>
        <v>1267.2</v>
      </c>
      <c r="I81" s="9">
        <f t="shared" si="15"/>
        <v>1267.2</v>
      </c>
      <c r="J81" s="9">
        <f t="shared" si="13"/>
        <v>1267.2</v>
      </c>
      <c r="K81" s="10" t="s">
        <v>46</v>
      </c>
    </row>
    <row r="82" spans="1:11" s="5" customFormat="1" x14ac:dyDescent="0.25">
      <c r="A82" s="6" t="s">
        <v>115</v>
      </c>
      <c r="B82" s="6" t="s">
        <v>114</v>
      </c>
      <c r="C82" s="7">
        <v>50</v>
      </c>
      <c r="D82" s="7">
        <v>1</v>
      </c>
      <c r="E82" s="8">
        <v>851</v>
      </c>
      <c r="F82" s="9">
        <f>Table22[[#This Row],[Цена за шт, без НДС]]*1.2</f>
        <v>1021.1999999999999</v>
      </c>
      <c r="G82" s="9">
        <f>Table22[[#This Row],[Цена за шт, с НДС]]*(1-$H$2/100)</f>
        <v>1021.1999999999999</v>
      </c>
      <c r="H82" s="9">
        <f t="shared" si="10"/>
        <v>1021.1999999999999</v>
      </c>
      <c r="I82" s="9">
        <f t="shared" si="15"/>
        <v>1021.1999999999999</v>
      </c>
      <c r="J82" s="9">
        <f t="shared" si="13"/>
        <v>1021.1999999999999</v>
      </c>
      <c r="K82" s="10" t="s">
        <v>46</v>
      </c>
    </row>
    <row r="83" spans="1:11" s="5" customFormat="1" x14ac:dyDescent="0.25">
      <c r="A83" s="6" t="s">
        <v>115</v>
      </c>
      <c r="B83" s="6" t="s">
        <v>114</v>
      </c>
      <c r="C83" s="7">
        <v>100</v>
      </c>
      <c r="D83" s="7">
        <v>1</v>
      </c>
      <c r="E83" s="8">
        <v>756</v>
      </c>
      <c r="F83" s="9">
        <f>Table22[[#This Row],[Цена за шт, без НДС]]*1.2</f>
        <v>907.19999999999993</v>
      </c>
      <c r="G83" s="9">
        <f>Table22[[#This Row],[Цена за шт, с НДС]]*(1-$H$2/100)</f>
        <v>907.19999999999993</v>
      </c>
      <c r="H83" s="9">
        <f t="shared" si="10"/>
        <v>907.19999999999993</v>
      </c>
      <c r="I83" s="9">
        <f t="shared" si="15"/>
        <v>907.19999999999993</v>
      </c>
      <c r="J83" s="9">
        <f t="shared" si="13"/>
        <v>907.19999999999993</v>
      </c>
      <c r="K83" s="10" t="s">
        <v>46</v>
      </c>
    </row>
    <row r="84" spans="1:11" s="5" customFormat="1" x14ac:dyDescent="0.25">
      <c r="A84" s="6" t="s">
        <v>116</v>
      </c>
      <c r="B84" s="6" t="s">
        <v>114</v>
      </c>
      <c r="C84" s="7">
        <v>1</v>
      </c>
      <c r="D84" s="7">
        <v>2</v>
      </c>
      <c r="E84" s="8">
        <v>2579</v>
      </c>
      <c r="F84" s="9">
        <f>Table22[[#This Row],[Цена за шт, без НДС]]*1.2</f>
        <v>3094.7999999999997</v>
      </c>
      <c r="G84" s="9">
        <f>Table22[[#This Row],[Цена за шт, с НДС]]*(1-$H$2/100)</f>
        <v>3094.7999999999997</v>
      </c>
      <c r="H84" s="9">
        <f t="shared" si="10"/>
        <v>3094.7999999999997</v>
      </c>
      <c r="I84" s="9">
        <f t="shared" si="15"/>
        <v>3094.7999999999997</v>
      </c>
      <c r="J84" s="9">
        <f t="shared" ref="J84:J89" si="16">H84*(1-$I$2/100)</f>
        <v>3094.7999999999997</v>
      </c>
      <c r="K84" s="10" t="s">
        <v>46</v>
      </c>
    </row>
    <row r="85" spans="1:11" s="5" customFormat="1" x14ac:dyDescent="0.25">
      <c r="A85" s="6" t="s">
        <v>116</v>
      </c>
      <c r="B85" s="6" t="s">
        <v>114</v>
      </c>
      <c r="C85" s="7">
        <v>5</v>
      </c>
      <c r="D85" s="7">
        <v>2</v>
      </c>
      <c r="E85" s="8">
        <v>1770</v>
      </c>
      <c r="F85" s="9">
        <f>Table22[[#This Row],[Цена за шт, без НДС]]*1.2</f>
        <v>2124</v>
      </c>
      <c r="G85" s="9">
        <f>Table22[[#This Row],[Цена за шт, с НДС]]*(1-$H$2/100)</f>
        <v>2124</v>
      </c>
      <c r="H85" s="9">
        <f t="shared" si="10"/>
        <v>2124</v>
      </c>
      <c r="I85" s="9">
        <f t="shared" si="15"/>
        <v>2124</v>
      </c>
      <c r="J85" s="9">
        <f t="shared" si="16"/>
        <v>2124</v>
      </c>
      <c r="K85" s="10" t="s">
        <v>46</v>
      </c>
    </row>
    <row r="86" spans="1:11" s="5" customFormat="1" x14ac:dyDescent="0.25">
      <c r="A86" s="6" t="s">
        <v>116</v>
      </c>
      <c r="B86" s="6" t="s">
        <v>114</v>
      </c>
      <c r="C86" s="7">
        <v>20</v>
      </c>
      <c r="D86" s="7">
        <v>2</v>
      </c>
      <c r="E86" s="8">
        <v>1584</v>
      </c>
      <c r="F86" s="9">
        <f>Table22[[#This Row],[Цена за шт, без НДС]]*1.2</f>
        <v>1900.8</v>
      </c>
      <c r="G86" s="9">
        <f>Table22[[#This Row],[Цена за шт, с НДС]]*(1-$H$2/100)</f>
        <v>1900.8</v>
      </c>
      <c r="H86" s="9">
        <f t="shared" si="10"/>
        <v>1900.8</v>
      </c>
      <c r="I86" s="9">
        <f t="shared" si="15"/>
        <v>1900.8</v>
      </c>
      <c r="J86" s="9">
        <f t="shared" si="16"/>
        <v>1900.8</v>
      </c>
      <c r="K86" s="10" t="s">
        <v>46</v>
      </c>
    </row>
    <row r="87" spans="1:11" s="5" customFormat="1" x14ac:dyDescent="0.25">
      <c r="A87" s="6" t="s">
        <v>116</v>
      </c>
      <c r="B87" s="6" t="s">
        <v>114</v>
      </c>
      <c r="C87" s="7">
        <v>50</v>
      </c>
      <c r="D87" s="7">
        <v>2</v>
      </c>
      <c r="E87" s="8">
        <v>1277</v>
      </c>
      <c r="F87" s="9">
        <f>Table22[[#This Row],[Цена за шт, без НДС]]*1.2</f>
        <v>1532.3999999999999</v>
      </c>
      <c r="G87" s="9">
        <f>Table22[[#This Row],[Цена за шт, с НДС]]*(1-$H$2/100)</f>
        <v>1532.3999999999999</v>
      </c>
      <c r="H87" s="9">
        <f t="shared" si="10"/>
        <v>1532.3999999999999</v>
      </c>
      <c r="I87" s="9">
        <f t="shared" si="15"/>
        <v>1532.3999999999999</v>
      </c>
      <c r="J87" s="9">
        <f t="shared" si="16"/>
        <v>1532.3999999999999</v>
      </c>
      <c r="K87" s="10" t="s">
        <v>46</v>
      </c>
    </row>
    <row r="88" spans="1:11" s="5" customFormat="1" x14ac:dyDescent="0.25">
      <c r="A88" s="6" t="s">
        <v>116</v>
      </c>
      <c r="B88" s="6" t="s">
        <v>114</v>
      </c>
      <c r="C88" s="7">
        <v>100</v>
      </c>
      <c r="D88" s="7">
        <v>2</v>
      </c>
      <c r="E88" s="8">
        <v>1134</v>
      </c>
      <c r="F88" s="9">
        <f>Table22[[#This Row],[Цена за шт, без НДС]]*1.2</f>
        <v>1360.8</v>
      </c>
      <c r="G88" s="9">
        <f>Table22[[#This Row],[Цена за шт, с НДС]]*(1-$H$2/100)</f>
        <v>1360.8</v>
      </c>
      <c r="H88" s="9">
        <f t="shared" si="10"/>
        <v>1360.8</v>
      </c>
      <c r="I88" s="9">
        <f t="shared" si="15"/>
        <v>1360.8</v>
      </c>
      <c r="J88" s="9">
        <f t="shared" si="16"/>
        <v>1360.8</v>
      </c>
      <c r="K88" s="10" t="s">
        <v>46</v>
      </c>
    </row>
    <row r="89" spans="1:11" s="5" customFormat="1" x14ac:dyDescent="0.25">
      <c r="A89" s="6" t="s">
        <v>117</v>
      </c>
      <c r="B89" s="6" t="s">
        <v>114</v>
      </c>
      <c r="C89" s="7">
        <v>1</v>
      </c>
      <c r="D89" s="7">
        <v>3</v>
      </c>
      <c r="E89" s="8">
        <v>3749</v>
      </c>
      <c r="F89" s="9">
        <f>Table22[[#This Row],[Цена за шт, без НДС]]*1.2</f>
        <v>4498.8</v>
      </c>
      <c r="G89" s="9">
        <f>Table22[[#This Row],[Цена за шт, с НДС]]*(1-$H$2/100)</f>
        <v>4498.8</v>
      </c>
      <c r="H89" s="9">
        <f t="shared" si="10"/>
        <v>4498.8</v>
      </c>
      <c r="I89" s="9">
        <f t="shared" si="15"/>
        <v>4498.8</v>
      </c>
      <c r="J89" s="9">
        <f t="shared" si="16"/>
        <v>4498.8</v>
      </c>
      <c r="K89" s="10" t="s">
        <v>46</v>
      </c>
    </row>
    <row r="90" spans="1:11" s="5" customFormat="1" x14ac:dyDescent="0.25">
      <c r="A90" s="6" t="s">
        <v>117</v>
      </c>
      <c r="B90" s="6" t="s">
        <v>114</v>
      </c>
      <c r="C90" s="7">
        <v>5</v>
      </c>
      <c r="D90" s="7">
        <v>3</v>
      </c>
      <c r="E90" s="8">
        <v>2572</v>
      </c>
      <c r="F90" s="9">
        <f>Table22[[#This Row],[Цена за шт, без НДС]]*1.2</f>
        <v>3086.4</v>
      </c>
      <c r="G90" s="9">
        <f>Table22[[#This Row],[Цена за шт, с НДС]]*(1-$H$2/100)</f>
        <v>3086.4</v>
      </c>
      <c r="H90" s="9">
        <f t="shared" si="10"/>
        <v>3086.4</v>
      </c>
      <c r="I90" s="9">
        <f t="shared" si="15"/>
        <v>3086.4</v>
      </c>
      <c r="J90" s="9">
        <f t="shared" ref="J90:J98" si="17">H90*(1-$I$2/100)</f>
        <v>3086.4</v>
      </c>
      <c r="K90" s="10" t="s">
        <v>46</v>
      </c>
    </row>
    <row r="91" spans="1:11" s="5" customFormat="1" x14ac:dyDescent="0.25">
      <c r="A91" s="6" t="s">
        <v>117</v>
      </c>
      <c r="B91" s="6" t="s">
        <v>114</v>
      </c>
      <c r="C91" s="7">
        <v>20</v>
      </c>
      <c r="D91" s="7">
        <v>3</v>
      </c>
      <c r="E91" s="8">
        <v>2301</v>
      </c>
      <c r="F91" s="9">
        <f>Table22[[#This Row],[Цена за шт, без НДС]]*1.2</f>
        <v>2761.2</v>
      </c>
      <c r="G91" s="9">
        <f>Table22[[#This Row],[Цена за шт, с НДС]]*(1-$H$2/100)</f>
        <v>2761.2</v>
      </c>
      <c r="H91" s="9">
        <f t="shared" si="10"/>
        <v>2761.2</v>
      </c>
      <c r="I91" s="9">
        <f t="shared" si="15"/>
        <v>2761.2</v>
      </c>
      <c r="J91" s="9">
        <f t="shared" si="17"/>
        <v>2761.2</v>
      </c>
      <c r="K91" s="10" t="s">
        <v>46</v>
      </c>
    </row>
    <row r="92" spans="1:11" s="5" customFormat="1" x14ac:dyDescent="0.25">
      <c r="A92" s="6" t="s">
        <v>117</v>
      </c>
      <c r="B92" s="6" t="s">
        <v>114</v>
      </c>
      <c r="C92" s="7">
        <v>50</v>
      </c>
      <c r="D92" s="7">
        <v>3</v>
      </c>
      <c r="E92" s="8">
        <v>1855</v>
      </c>
      <c r="F92" s="9">
        <f>Table22[[#This Row],[Цена за шт, без НДС]]*1.2</f>
        <v>2226</v>
      </c>
      <c r="G92" s="9">
        <f>Table22[[#This Row],[Цена за шт, с НДС]]*(1-$H$2/100)</f>
        <v>2226</v>
      </c>
      <c r="H92" s="9">
        <f t="shared" si="10"/>
        <v>2226</v>
      </c>
      <c r="I92" s="9">
        <f t="shared" si="15"/>
        <v>2226</v>
      </c>
      <c r="J92" s="9">
        <f t="shared" si="17"/>
        <v>2226</v>
      </c>
      <c r="K92" s="10" t="s">
        <v>46</v>
      </c>
    </row>
    <row r="93" spans="1:11" s="5" customFormat="1" x14ac:dyDescent="0.25">
      <c r="A93" s="6" t="s">
        <v>117</v>
      </c>
      <c r="B93" s="6" t="s">
        <v>114</v>
      </c>
      <c r="C93" s="7">
        <v>100</v>
      </c>
      <c r="D93" s="7">
        <v>3</v>
      </c>
      <c r="E93" s="8">
        <v>1648</v>
      </c>
      <c r="F93" s="9">
        <f>Table22[[#This Row],[Цена за шт, без НДС]]*1.2</f>
        <v>1977.6</v>
      </c>
      <c r="G93" s="9">
        <f>Table22[[#This Row],[Цена за шт, с НДС]]*(1-$H$2/100)</f>
        <v>1977.6</v>
      </c>
      <c r="H93" s="9">
        <f t="shared" si="10"/>
        <v>1977.6</v>
      </c>
      <c r="I93" s="9">
        <f t="shared" si="15"/>
        <v>1977.6</v>
      </c>
      <c r="J93" s="9">
        <f t="shared" si="17"/>
        <v>1977.6</v>
      </c>
      <c r="K93" s="10" t="s">
        <v>46</v>
      </c>
    </row>
    <row r="94" spans="1:11" s="11" customFormat="1" ht="8.25" x14ac:dyDescent="0.15">
      <c r="F94" s="54"/>
    </row>
    <row r="95" spans="1:11" s="5" customFormat="1" x14ac:dyDescent="0.25">
      <c r="A95" s="6" t="s">
        <v>126</v>
      </c>
      <c r="B95" s="6" t="s">
        <v>63</v>
      </c>
      <c r="C95" s="7">
        <v>1</v>
      </c>
      <c r="D95" s="7">
        <v>1</v>
      </c>
      <c r="E95" s="8">
        <v>2541</v>
      </c>
      <c r="F95" s="9">
        <f>Table22[[#This Row],[Цена за шт, без НДС]]*1.2</f>
        <v>3049.2</v>
      </c>
      <c r="G95" s="9">
        <f>Table22[[#This Row],[Цена за шт, с НДС]]*(1-$H$2/100)</f>
        <v>3049.2</v>
      </c>
      <c r="H95" s="9">
        <f t="shared" si="10"/>
        <v>3049.2</v>
      </c>
      <c r="I95" s="9">
        <f t="shared" ref="I95:I109" si="18">G95*(1-$I$2/100)</f>
        <v>3049.2</v>
      </c>
      <c r="J95" s="9">
        <f t="shared" si="17"/>
        <v>3049.2</v>
      </c>
      <c r="K95" s="10" t="s">
        <v>46</v>
      </c>
    </row>
    <row r="96" spans="1:11" s="5" customFormat="1" x14ac:dyDescent="0.25">
      <c r="A96" s="6" t="s">
        <v>126</v>
      </c>
      <c r="B96" s="6" t="s">
        <v>63</v>
      </c>
      <c r="C96" s="7">
        <v>5</v>
      </c>
      <c r="D96" s="7">
        <v>1</v>
      </c>
      <c r="E96" s="8">
        <v>1803</v>
      </c>
      <c r="F96" s="9">
        <f>Table22[[#This Row],[Цена за шт, без НДС]]*1.2</f>
        <v>2163.6</v>
      </c>
      <c r="G96" s="9">
        <f>Table22[[#This Row],[Цена за шт, с НДС]]*(1-$H$2/100)</f>
        <v>2163.6</v>
      </c>
      <c r="H96" s="9">
        <f t="shared" si="10"/>
        <v>2163.6</v>
      </c>
      <c r="I96" s="9">
        <f t="shared" si="18"/>
        <v>2163.6</v>
      </c>
      <c r="J96" s="9">
        <f t="shared" si="17"/>
        <v>2163.6</v>
      </c>
      <c r="K96" s="10" t="s">
        <v>46</v>
      </c>
    </row>
    <row r="97" spans="1:11" s="5" customFormat="1" x14ac:dyDescent="0.25">
      <c r="A97" s="6" t="s">
        <v>126</v>
      </c>
      <c r="B97" s="6" t="s">
        <v>63</v>
      </c>
      <c r="C97" s="7">
        <v>20</v>
      </c>
      <c r="D97" s="7">
        <v>1</v>
      </c>
      <c r="E97" s="8">
        <v>1616</v>
      </c>
      <c r="F97" s="9">
        <f>Table22[[#This Row],[Цена за шт, без НДС]]*1.2</f>
        <v>1939.1999999999998</v>
      </c>
      <c r="G97" s="9">
        <f>Table22[[#This Row],[Цена за шт, с НДС]]*(1-$H$2/100)</f>
        <v>1939.1999999999998</v>
      </c>
      <c r="H97" s="9">
        <f t="shared" si="10"/>
        <v>1939.1999999999998</v>
      </c>
      <c r="I97" s="9">
        <f t="shared" si="18"/>
        <v>1939.1999999999998</v>
      </c>
      <c r="J97" s="9">
        <f t="shared" si="17"/>
        <v>1939.1999999999998</v>
      </c>
      <c r="K97" s="10" t="s">
        <v>46</v>
      </c>
    </row>
    <row r="98" spans="1:11" s="5" customFormat="1" x14ac:dyDescent="0.25">
      <c r="A98" s="6" t="s">
        <v>126</v>
      </c>
      <c r="B98" s="6" t="s">
        <v>63</v>
      </c>
      <c r="C98" s="7">
        <v>50</v>
      </c>
      <c r="D98" s="7">
        <v>1</v>
      </c>
      <c r="E98" s="8">
        <v>1471</v>
      </c>
      <c r="F98" s="9">
        <f>Table22[[#This Row],[Цена за шт, без НДС]]*1.2</f>
        <v>1765.2</v>
      </c>
      <c r="G98" s="9">
        <f>Table22[[#This Row],[Цена за шт, с НДС]]*(1-$H$2/100)</f>
        <v>1765.2</v>
      </c>
      <c r="H98" s="9">
        <f t="shared" si="10"/>
        <v>1765.2</v>
      </c>
      <c r="I98" s="9">
        <f t="shared" si="18"/>
        <v>1765.2</v>
      </c>
      <c r="J98" s="9">
        <f t="shared" si="17"/>
        <v>1765.2</v>
      </c>
      <c r="K98" s="10" t="s">
        <v>46</v>
      </c>
    </row>
    <row r="99" spans="1:11" s="5" customFormat="1" x14ac:dyDescent="0.25">
      <c r="A99" s="6" t="s">
        <v>126</v>
      </c>
      <c r="B99" s="6" t="s">
        <v>63</v>
      </c>
      <c r="C99" s="7">
        <v>100</v>
      </c>
      <c r="D99" s="7">
        <v>1</v>
      </c>
      <c r="E99" s="8">
        <v>1275</v>
      </c>
      <c r="F99" s="9">
        <f>Table22[[#This Row],[Цена за шт, без НДС]]*1.2</f>
        <v>1530</v>
      </c>
      <c r="G99" s="9">
        <f>Table22[[#This Row],[Цена за шт, с НДС]]*(1-$H$2/100)</f>
        <v>1530</v>
      </c>
      <c r="H99" s="9">
        <f t="shared" si="10"/>
        <v>1530</v>
      </c>
      <c r="I99" s="9">
        <f t="shared" si="18"/>
        <v>1530</v>
      </c>
      <c r="J99" s="9">
        <f t="shared" ref="J99:J141" si="19">H99*(1-$I$2/100)</f>
        <v>1530</v>
      </c>
      <c r="K99" s="10" t="s">
        <v>46</v>
      </c>
    </row>
    <row r="100" spans="1:11" s="5" customFormat="1" x14ac:dyDescent="0.25">
      <c r="A100" s="6" t="s">
        <v>127</v>
      </c>
      <c r="B100" s="6" t="s">
        <v>63</v>
      </c>
      <c r="C100" s="7">
        <v>1</v>
      </c>
      <c r="D100" s="7">
        <v>2</v>
      </c>
      <c r="E100" s="8">
        <v>3677</v>
      </c>
      <c r="F100" s="9">
        <f>Table22[[#This Row],[Цена за шт, без НДС]]*1.2</f>
        <v>4412.3999999999996</v>
      </c>
      <c r="G100" s="9">
        <f>Table22[[#This Row],[Цена за шт, с НДС]]*(1-$H$2/100)</f>
        <v>4412.3999999999996</v>
      </c>
      <c r="H100" s="9">
        <f t="shared" si="10"/>
        <v>4412.3999999999996</v>
      </c>
      <c r="I100" s="9">
        <f t="shared" si="18"/>
        <v>4412.3999999999996</v>
      </c>
      <c r="J100" s="9">
        <f t="shared" si="19"/>
        <v>4412.3999999999996</v>
      </c>
      <c r="K100" s="10" t="s">
        <v>46</v>
      </c>
    </row>
    <row r="101" spans="1:11" s="5" customFormat="1" x14ac:dyDescent="0.25">
      <c r="A101" s="6" t="s">
        <v>127</v>
      </c>
      <c r="B101" s="6" t="s">
        <v>63</v>
      </c>
      <c r="C101" s="7">
        <v>5</v>
      </c>
      <c r="D101" s="7">
        <v>2</v>
      </c>
      <c r="E101" s="8">
        <v>2705</v>
      </c>
      <c r="F101" s="9">
        <f>Table22[[#This Row],[Цена за шт, без НДС]]*1.2</f>
        <v>3246</v>
      </c>
      <c r="G101" s="9">
        <f>Table22[[#This Row],[Цена за шт, с НДС]]*(1-$H$2/100)</f>
        <v>3246</v>
      </c>
      <c r="H101" s="9">
        <f t="shared" si="10"/>
        <v>3246</v>
      </c>
      <c r="I101" s="9">
        <f t="shared" si="18"/>
        <v>3246</v>
      </c>
      <c r="J101" s="9">
        <f t="shared" si="19"/>
        <v>3246</v>
      </c>
      <c r="K101" s="10" t="s">
        <v>46</v>
      </c>
    </row>
    <row r="102" spans="1:11" s="5" customFormat="1" x14ac:dyDescent="0.25">
      <c r="A102" s="6" t="s">
        <v>127</v>
      </c>
      <c r="B102" s="6" t="s">
        <v>63</v>
      </c>
      <c r="C102" s="7">
        <v>20</v>
      </c>
      <c r="D102" s="7">
        <v>2</v>
      </c>
      <c r="E102" s="8">
        <v>2424</v>
      </c>
      <c r="F102" s="9">
        <f>Table22[[#This Row],[Цена за шт, без НДС]]*1.2</f>
        <v>2908.7999999999997</v>
      </c>
      <c r="G102" s="9">
        <f>Table22[[#This Row],[Цена за шт, с НДС]]*(1-$H$2/100)</f>
        <v>2908.7999999999997</v>
      </c>
      <c r="H102" s="9">
        <f t="shared" si="10"/>
        <v>2908.7999999999997</v>
      </c>
      <c r="I102" s="9">
        <f t="shared" si="18"/>
        <v>2908.7999999999997</v>
      </c>
      <c r="J102" s="9">
        <f t="shared" si="19"/>
        <v>2908.7999999999997</v>
      </c>
      <c r="K102" s="10" t="s">
        <v>46</v>
      </c>
    </row>
    <row r="103" spans="1:11" s="5" customFormat="1" x14ac:dyDescent="0.25">
      <c r="A103" s="6" t="s">
        <v>127</v>
      </c>
      <c r="B103" s="6" t="s">
        <v>63</v>
      </c>
      <c r="C103" s="7">
        <v>50</v>
      </c>
      <c r="D103" s="7">
        <v>2</v>
      </c>
      <c r="E103" s="8">
        <v>2207</v>
      </c>
      <c r="F103" s="9">
        <f>Table22[[#This Row],[Цена за шт, без НДС]]*1.2</f>
        <v>2648.4</v>
      </c>
      <c r="G103" s="9">
        <f>Table22[[#This Row],[Цена за шт, с НДС]]*(1-$H$2/100)</f>
        <v>2648.4</v>
      </c>
      <c r="H103" s="9">
        <f t="shared" si="10"/>
        <v>2648.4</v>
      </c>
      <c r="I103" s="9">
        <f t="shared" si="18"/>
        <v>2648.4</v>
      </c>
      <c r="J103" s="9">
        <f t="shared" si="19"/>
        <v>2648.4</v>
      </c>
      <c r="K103" s="10" t="s">
        <v>46</v>
      </c>
    </row>
    <row r="104" spans="1:11" s="5" customFormat="1" x14ac:dyDescent="0.25">
      <c r="A104" s="6" t="s">
        <v>127</v>
      </c>
      <c r="B104" s="6" t="s">
        <v>63</v>
      </c>
      <c r="C104" s="7">
        <v>100</v>
      </c>
      <c r="D104" s="7">
        <v>2</v>
      </c>
      <c r="E104" s="8">
        <v>1913</v>
      </c>
      <c r="F104" s="9">
        <f>Table22[[#This Row],[Цена за шт, без НДС]]*1.2</f>
        <v>2295.6</v>
      </c>
      <c r="G104" s="9">
        <f>Table22[[#This Row],[Цена за шт, с НДС]]*(1-$H$2/100)</f>
        <v>2295.6</v>
      </c>
      <c r="H104" s="9">
        <f t="shared" si="10"/>
        <v>2295.6</v>
      </c>
      <c r="I104" s="9">
        <f t="shared" si="18"/>
        <v>2295.6</v>
      </c>
      <c r="J104" s="9">
        <f t="shared" si="19"/>
        <v>2295.6</v>
      </c>
      <c r="K104" s="10" t="s">
        <v>46</v>
      </c>
    </row>
    <row r="105" spans="1:11" s="5" customFormat="1" x14ac:dyDescent="0.25">
      <c r="A105" s="6" t="s">
        <v>128</v>
      </c>
      <c r="B105" s="6" t="s">
        <v>63</v>
      </c>
      <c r="C105" s="7">
        <v>1</v>
      </c>
      <c r="D105" s="7">
        <v>3</v>
      </c>
      <c r="E105" s="8">
        <v>5343</v>
      </c>
      <c r="F105" s="9">
        <f>Table22[[#This Row],[Цена за шт, без НДС]]*1.2</f>
        <v>6411.5999999999995</v>
      </c>
      <c r="G105" s="9">
        <f>Table22[[#This Row],[Цена за шт, с НДС]]*(1-$H$2/100)</f>
        <v>6411.5999999999995</v>
      </c>
      <c r="H105" s="9">
        <f t="shared" si="10"/>
        <v>6411.5999999999995</v>
      </c>
      <c r="I105" s="9">
        <f t="shared" si="18"/>
        <v>6411.5999999999995</v>
      </c>
      <c r="J105" s="9">
        <f t="shared" si="19"/>
        <v>6411.5999999999995</v>
      </c>
      <c r="K105" s="10" t="s">
        <v>46</v>
      </c>
    </row>
    <row r="106" spans="1:11" s="5" customFormat="1" x14ac:dyDescent="0.25">
      <c r="A106" s="6" t="s">
        <v>128</v>
      </c>
      <c r="B106" s="6" t="s">
        <v>63</v>
      </c>
      <c r="C106" s="7">
        <v>5</v>
      </c>
      <c r="D106" s="7">
        <v>3</v>
      </c>
      <c r="E106" s="8">
        <v>3931</v>
      </c>
      <c r="F106" s="9">
        <f>Table22[[#This Row],[Цена за шт, без НДС]]*1.2</f>
        <v>4717.2</v>
      </c>
      <c r="G106" s="9">
        <f>Table22[[#This Row],[Цена за шт, с НДС]]*(1-$H$2/100)</f>
        <v>4717.2</v>
      </c>
      <c r="H106" s="9">
        <f t="shared" si="10"/>
        <v>4717.2</v>
      </c>
      <c r="I106" s="9">
        <f t="shared" si="18"/>
        <v>4717.2</v>
      </c>
      <c r="J106" s="9">
        <f t="shared" si="19"/>
        <v>4717.2</v>
      </c>
      <c r="K106" s="10" t="s">
        <v>46</v>
      </c>
    </row>
    <row r="107" spans="1:11" x14ac:dyDescent="0.25">
      <c r="A107" s="6" t="s">
        <v>128</v>
      </c>
      <c r="B107" s="6" t="s">
        <v>63</v>
      </c>
      <c r="C107" s="7">
        <v>20</v>
      </c>
      <c r="D107" s="7">
        <v>3</v>
      </c>
      <c r="E107" s="8">
        <v>3523</v>
      </c>
      <c r="F107" s="9">
        <f>Table22[[#This Row],[Цена за шт, без НДС]]*1.2</f>
        <v>4227.5999999999995</v>
      </c>
      <c r="G107" s="9">
        <f>Table22[[#This Row],[Цена за шт, с НДС]]*(1-$H$2/100)</f>
        <v>4227.5999999999995</v>
      </c>
      <c r="H107" s="9">
        <f t="shared" si="10"/>
        <v>4227.5999999999995</v>
      </c>
      <c r="I107" s="9">
        <f t="shared" si="18"/>
        <v>4227.5999999999995</v>
      </c>
      <c r="J107" s="9">
        <f t="shared" si="19"/>
        <v>4227.5999999999995</v>
      </c>
      <c r="K107" s="10" t="s">
        <v>46</v>
      </c>
    </row>
    <row r="108" spans="1:11" x14ac:dyDescent="0.25">
      <c r="A108" s="6" t="s">
        <v>128</v>
      </c>
      <c r="B108" s="6" t="s">
        <v>63</v>
      </c>
      <c r="C108" s="7">
        <v>50</v>
      </c>
      <c r="D108" s="7">
        <v>3</v>
      </c>
      <c r="E108" s="8">
        <v>3208</v>
      </c>
      <c r="F108" s="9">
        <f>Table22[[#This Row],[Цена за шт, без НДС]]*1.2</f>
        <v>3849.6</v>
      </c>
      <c r="G108" s="9">
        <f>Table22[[#This Row],[Цена за шт, с НДС]]*(1-$H$2/100)</f>
        <v>3849.6</v>
      </c>
      <c r="H108" s="9">
        <f t="shared" si="10"/>
        <v>3849.6</v>
      </c>
      <c r="I108" s="9">
        <f t="shared" si="18"/>
        <v>3849.6</v>
      </c>
      <c r="J108" s="9">
        <f t="shared" si="19"/>
        <v>3849.6</v>
      </c>
      <c r="K108" s="10" t="s">
        <v>46</v>
      </c>
    </row>
    <row r="109" spans="1:11" x14ac:dyDescent="0.25">
      <c r="A109" s="6" t="s">
        <v>128</v>
      </c>
      <c r="B109" s="6" t="s">
        <v>63</v>
      </c>
      <c r="C109" s="7">
        <v>100</v>
      </c>
      <c r="D109" s="7">
        <v>3</v>
      </c>
      <c r="E109" s="8">
        <v>2781</v>
      </c>
      <c r="F109" s="9">
        <f>Table22[[#This Row],[Цена за шт, без НДС]]*1.2</f>
        <v>3337.2</v>
      </c>
      <c r="G109" s="9">
        <f>Table22[[#This Row],[Цена за шт, с НДС]]*(1-$H$2/100)</f>
        <v>3337.2</v>
      </c>
      <c r="H109" s="9">
        <f t="shared" si="10"/>
        <v>3337.2</v>
      </c>
      <c r="I109" s="9">
        <f t="shared" si="18"/>
        <v>3337.2</v>
      </c>
      <c r="J109" s="9">
        <f t="shared" si="19"/>
        <v>3337.2</v>
      </c>
      <c r="K109" s="10" t="s">
        <v>46</v>
      </c>
    </row>
    <row r="110" spans="1:11" s="11" customFormat="1" ht="8.25" x14ac:dyDescent="0.15">
      <c r="F110" s="54"/>
    </row>
    <row r="111" spans="1:11" s="30" customFormat="1" x14ac:dyDescent="0.25">
      <c r="A111" s="6" t="s">
        <v>225</v>
      </c>
      <c r="B111" s="6" t="s">
        <v>228</v>
      </c>
      <c r="C111" s="31">
        <v>1</v>
      </c>
      <c r="D111" s="31">
        <v>1</v>
      </c>
      <c r="E111" s="8">
        <v>1068</v>
      </c>
      <c r="F111" s="9">
        <f>Table22[[#This Row],[Цена за шт, без НДС]]*1.2</f>
        <v>1281.5999999999999</v>
      </c>
      <c r="G111" s="9">
        <f>Table22[[#This Row],[Цена за шт, с НДС]]*(1-$H$2/100)</f>
        <v>1281.5999999999999</v>
      </c>
      <c r="H111" s="9">
        <f t="shared" ref="H111:H125" si="20">G111*$J$2</f>
        <v>1281.5999999999999</v>
      </c>
      <c r="I111" s="9">
        <f t="shared" ref="I111:I125" si="21">G111*(1-$I$2/100)</f>
        <v>1281.5999999999999</v>
      </c>
      <c r="J111" s="9">
        <f t="shared" ref="J111:J125" si="22">H111*(1-$I$2/100)</f>
        <v>1281.5999999999999</v>
      </c>
      <c r="K111" s="10"/>
    </row>
    <row r="112" spans="1:11" s="30" customFormat="1" x14ac:dyDescent="0.25">
      <c r="A112" s="6" t="s">
        <v>225</v>
      </c>
      <c r="B112" s="6" t="s">
        <v>228</v>
      </c>
      <c r="C112" s="31">
        <v>5</v>
      </c>
      <c r="D112" s="31">
        <v>1</v>
      </c>
      <c r="E112" s="8">
        <v>1033</v>
      </c>
      <c r="F112" s="9">
        <f>Table22[[#This Row],[Цена за шт, без НДС]]*1.2</f>
        <v>1239.5999999999999</v>
      </c>
      <c r="G112" s="9">
        <f>Table22[[#This Row],[Цена за шт, с НДС]]*(1-$H$2/100)</f>
        <v>1239.5999999999999</v>
      </c>
      <c r="H112" s="9">
        <f t="shared" si="20"/>
        <v>1239.5999999999999</v>
      </c>
      <c r="I112" s="9">
        <f t="shared" si="21"/>
        <v>1239.5999999999999</v>
      </c>
      <c r="J112" s="9">
        <f t="shared" si="22"/>
        <v>1239.5999999999999</v>
      </c>
      <c r="K112" s="10"/>
    </row>
    <row r="113" spans="1:11" s="30" customFormat="1" x14ac:dyDescent="0.25">
      <c r="A113" s="6" t="s">
        <v>225</v>
      </c>
      <c r="B113" s="6" t="s">
        <v>228</v>
      </c>
      <c r="C113" s="31">
        <v>20</v>
      </c>
      <c r="D113" s="31">
        <v>1</v>
      </c>
      <c r="E113" s="8">
        <v>997</v>
      </c>
      <c r="F113" s="9">
        <f>Table22[[#This Row],[Цена за шт, без НДС]]*1.2</f>
        <v>1196.3999999999999</v>
      </c>
      <c r="G113" s="9">
        <f>Table22[[#This Row],[Цена за шт, с НДС]]*(1-$H$2/100)</f>
        <v>1196.3999999999999</v>
      </c>
      <c r="H113" s="9">
        <f t="shared" si="20"/>
        <v>1196.3999999999999</v>
      </c>
      <c r="I113" s="9">
        <f t="shared" si="21"/>
        <v>1196.3999999999999</v>
      </c>
      <c r="J113" s="9">
        <f t="shared" si="22"/>
        <v>1196.3999999999999</v>
      </c>
      <c r="K113" s="10"/>
    </row>
    <row r="114" spans="1:11" s="30" customFormat="1" x14ac:dyDescent="0.25">
      <c r="A114" s="6" t="s">
        <v>225</v>
      </c>
      <c r="B114" s="6" t="s">
        <v>228</v>
      </c>
      <c r="C114" s="31">
        <v>50</v>
      </c>
      <c r="D114" s="31">
        <v>1</v>
      </c>
      <c r="E114" s="8">
        <v>961</v>
      </c>
      <c r="F114" s="9">
        <f>Table22[[#This Row],[Цена за шт, без НДС]]*1.2</f>
        <v>1153.2</v>
      </c>
      <c r="G114" s="9">
        <f>Table22[[#This Row],[Цена за шт, с НДС]]*(1-$H$2/100)</f>
        <v>1153.2</v>
      </c>
      <c r="H114" s="9">
        <f t="shared" si="20"/>
        <v>1153.2</v>
      </c>
      <c r="I114" s="9">
        <f t="shared" si="21"/>
        <v>1153.2</v>
      </c>
      <c r="J114" s="9">
        <f t="shared" si="22"/>
        <v>1153.2</v>
      </c>
      <c r="K114" s="10"/>
    </row>
    <row r="115" spans="1:11" s="30" customFormat="1" x14ac:dyDescent="0.25">
      <c r="A115" s="6" t="s">
        <v>225</v>
      </c>
      <c r="B115" s="6" t="s">
        <v>228</v>
      </c>
      <c r="C115" s="31">
        <v>100</v>
      </c>
      <c r="D115" s="31">
        <v>1</v>
      </c>
      <c r="E115" s="8">
        <v>926</v>
      </c>
      <c r="F115" s="9">
        <f>Table22[[#This Row],[Цена за шт, без НДС]]*1.2</f>
        <v>1111.2</v>
      </c>
      <c r="G115" s="9">
        <f>Table22[[#This Row],[Цена за шт, с НДС]]*(1-$H$2/100)</f>
        <v>1111.2</v>
      </c>
      <c r="H115" s="9">
        <f t="shared" si="20"/>
        <v>1111.2</v>
      </c>
      <c r="I115" s="9">
        <f t="shared" si="21"/>
        <v>1111.2</v>
      </c>
      <c r="J115" s="9">
        <f t="shared" si="22"/>
        <v>1111.2</v>
      </c>
      <c r="K115" s="10"/>
    </row>
    <row r="116" spans="1:11" s="30" customFormat="1" x14ac:dyDescent="0.25">
      <c r="A116" s="6" t="s">
        <v>226</v>
      </c>
      <c r="B116" s="6" t="s">
        <v>228</v>
      </c>
      <c r="C116" s="31">
        <v>1</v>
      </c>
      <c r="D116" s="31">
        <v>2</v>
      </c>
      <c r="E116" s="8">
        <v>2030</v>
      </c>
      <c r="F116" s="9">
        <f>Table22[[#This Row],[Цена за шт, без НДС]]*1.2</f>
        <v>2436</v>
      </c>
      <c r="G116" s="9">
        <f>Table22[[#This Row],[Цена за шт, с НДС]]*(1-$H$2/100)</f>
        <v>2436</v>
      </c>
      <c r="H116" s="9">
        <f t="shared" si="20"/>
        <v>2436</v>
      </c>
      <c r="I116" s="9">
        <f t="shared" si="21"/>
        <v>2436</v>
      </c>
      <c r="J116" s="9">
        <f t="shared" si="22"/>
        <v>2436</v>
      </c>
      <c r="K116" s="10"/>
    </row>
    <row r="117" spans="1:11" s="30" customFormat="1" x14ac:dyDescent="0.25">
      <c r="A117" s="6" t="s">
        <v>226</v>
      </c>
      <c r="B117" s="6" t="s">
        <v>228</v>
      </c>
      <c r="C117" s="31">
        <v>5</v>
      </c>
      <c r="D117" s="31">
        <v>2</v>
      </c>
      <c r="E117" s="8">
        <v>1959</v>
      </c>
      <c r="F117" s="9">
        <f>Table22[[#This Row],[Цена за шт, без НДС]]*1.2</f>
        <v>2350.7999999999997</v>
      </c>
      <c r="G117" s="9">
        <f>Table22[[#This Row],[Цена за шт, с НДС]]*(1-$H$2/100)</f>
        <v>2350.7999999999997</v>
      </c>
      <c r="H117" s="9">
        <f t="shared" si="20"/>
        <v>2350.7999999999997</v>
      </c>
      <c r="I117" s="9">
        <f t="shared" si="21"/>
        <v>2350.7999999999997</v>
      </c>
      <c r="J117" s="9">
        <f t="shared" si="22"/>
        <v>2350.7999999999997</v>
      </c>
      <c r="K117" s="10"/>
    </row>
    <row r="118" spans="1:11" s="30" customFormat="1" x14ac:dyDescent="0.25">
      <c r="A118" s="6" t="s">
        <v>226</v>
      </c>
      <c r="B118" s="6" t="s">
        <v>228</v>
      </c>
      <c r="C118" s="31">
        <v>20</v>
      </c>
      <c r="D118" s="31">
        <v>2</v>
      </c>
      <c r="E118" s="8">
        <v>1888</v>
      </c>
      <c r="F118" s="9">
        <f>Table22[[#This Row],[Цена за шт, без НДС]]*1.2</f>
        <v>2265.6</v>
      </c>
      <c r="G118" s="9">
        <f>Table22[[#This Row],[Цена за шт, с НДС]]*(1-$H$2/100)</f>
        <v>2265.6</v>
      </c>
      <c r="H118" s="9">
        <f t="shared" si="20"/>
        <v>2265.6</v>
      </c>
      <c r="I118" s="9">
        <f t="shared" si="21"/>
        <v>2265.6</v>
      </c>
      <c r="J118" s="9">
        <f t="shared" si="22"/>
        <v>2265.6</v>
      </c>
      <c r="K118" s="10"/>
    </row>
    <row r="119" spans="1:11" s="30" customFormat="1" x14ac:dyDescent="0.25">
      <c r="A119" s="6" t="s">
        <v>226</v>
      </c>
      <c r="B119" s="6" t="s">
        <v>228</v>
      </c>
      <c r="C119" s="31">
        <v>50</v>
      </c>
      <c r="D119" s="31">
        <v>2</v>
      </c>
      <c r="E119" s="8">
        <v>1816</v>
      </c>
      <c r="F119" s="9">
        <f>Table22[[#This Row],[Цена за шт, без НДС]]*1.2</f>
        <v>2179.1999999999998</v>
      </c>
      <c r="G119" s="9">
        <f>Table22[[#This Row],[Цена за шт, с НДС]]*(1-$H$2/100)</f>
        <v>2179.1999999999998</v>
      </c>
      <c r="H119" s="9">
        <f t="shared" si="20"/>
        <v>2179.1999999999998</v>
      </c>
      <c r="I119" s="9">
        <f t="shared" si="21"/>
        <v>2179.1999999999998</v>
      </c>
      <c r="J119" s="9">
        <f t="shared" si="22"/>
        <v>2179.1999999999998</v>
      </c>
      <c r="K119" s="10"/>
    </row>
    <row r="120" spans="1:11" s="30" customFormat="1" x14ac:dyDescent="0.25">
      <c r="A120" s="6" t="s">
        <v>226</v>
      </c>
      <c r="B120" s="6" t="s">
        <v>228</v>
      </c>
      <c r="C120" s="31">
        <v>100</v>
      </c>
      <c r="D120" s="31">
        <v>2</v>
      </c>
      <c r="E120" s="8">
        <v>1745</v>
      </c>
      <c r="F120" s="9">
        <f>Table22[[#This Row],[Цена за шт, без НДС]]*1.2</f>
        <v>2094</v>
      </c>
      <c r="G120" s="9">
        <f>Table22[[#This Row],[Цена за шт, с НДС]]*(1-$H$2/100)</f>
        <v>2094</v>
      </c>
      <c r="H120" s="9">
        <f t="shared" si="20"/>
        <v>2094</v>
      </c>
      <c r="I120" s="9">
        <f t="shared" si="21"/>
        <v>2094</v>
      </c>
      <c r="J120" s="9">
        <f t="shared" si="22"/>
        <v>2094</v>
      </c>
      <c r="K120" s="10"/>
    </row>
    <row r="121" spans="1:11" s="30" customFormat="1" x14ac:dyDescent="0.25">
      <c r="A121" s="6" t="s">
        <v>227</v>
      </c>
      <c r="B121" s="6" t="s">
        <v>228</v>
      </c>
      <c r="C121" s="31">
        <v>1</v>
      </c>
      <c r="D121" s="31">
        <v>3</v>
      </c>
      <c r="E121" s="8">
        <v>2885</v>
      </c>
      <c r="F121" s="9">
        <f>Table22[[#This Row],[Цена за шт, без НДС]]*1.2</f>
        <v>3462</v>
      </c>
      <c r="G121" s="9">
        <f>Table22[[#This Row],[Цена за шт, с НДС]]*(1-$H$2/100)</f>
        <v>3462</v>
      </c>
      <c r="H121" s="9">
        <f t="shared" si="20"/>
        <v>3462</v>
      </c>
      <c r="I121" s="9">
        <f t="shared" si="21"/>
        <v>3462</v>
      </c>
      <c r="J121" s="9">
        <f t="shared" si="22"/>
        <v>3462</v>
      </c>
      <c r="K121" s="10"/>
    </row>
    <row r="122" spans="1:11" s="30" customFormat="1" x14ac:dyDescent="0.25">
      <c r="A122" s="6" t="s">
        <v>227</v>
      </c>
      <c r="B122" s="6" t="s">
        <v>228</v>
      </c>
      <c r="C122" s="31">
        <v>5</v>
      </c>
      <c r="D122" s="31">
        <v>3</v>
      </c>
      <c r="E122" s="8">
        <v>2778</v>
      </c>
      <c r="F122" s="9">
        <f>Table22[[#This Row],[Цена за шт, без НДС]]*1.2</f>
        <v>3333.6</v>
      </c>
      <c r="G122" s="9">
        <f>Table22[[#This Row],[Цена за шт, с НДС]]*(1-$H$2/100)</f>
        <v>3333.6</v>
      </c>
      <c r="H122" s="9">
        <f t="shared" si="20"/>
        <v>3333.6</v>
      </c>
      <c r="I122" s="9">
        <f t="shared" si="21"/>
        <v>3333.6</v>
      </c>
      <c r="J122" s="9">
        <f t="shared" si="22"/>
        <v>3333.6</v>
      </c>
      <c r="K122" s="10"/>
    </row>
    <row r="123" spans="1:11" s="30" customFormat="1" x14ac:dyDescent="0.25">
      <c r="A123" s="6" t="s">
        <v>227</v>
      </c>
      <c r="B123" s="6" t="s">
        <v>228</v>
      </c>
      <c r="C123" s="31">
        <v>20</v>
      </c>
      <c r="D123" s="31">
        <v>3</v>
      </c>
      <c r="E123" s="8">
        <v>2707</v>
      </c>
      <c r="F123" s="9">
        <f>Table22[[#This Row],[Цена за шт, без НДС]]*1.2</f>
        <v>3248.4</v>
      </c>
      <c r="G123" s="9">
        <f>Table22[[#This Row],[Цена за шт, с НДС]]*(1-$H$2/100)</f>
        <v>3248.4</v>
      </c>
      <c r="H123" s="9">
        <f t="shared" si="20"/>
        <v>3248.4</v>
      </c>
      <c r="I123" s="9">
        <f t="shared" si="21"/>
        <v>3248.4</v>
      </c>
      <c r="J123" s="9">
        <f t="shared" si="22"/>
        <v>3248.4</v>
      </c>
      <c r="K123" s="10"/>
    </row>
    <row r="124" spans="1:11" s="30" customFormat="1" x14ac:dyDescent="0.25">
      <c r="A124" s="6" t="s">
        <v>227</v>
      </c>
      <c r="B124" s="6" t="s">
        <v>228</v>
      </c>
      <c r="C124" s="31">
        <v>50</v>
      </c>
      <c r="D124" s="31">
        <v>3</v>
      </c>
      <c r="E124" s="8">
        <v>2607</v>
      </c>
      <c r="F124" s="9">
        <f>Table22[[#This Row],[Цена за шт, без НДС]]*1.2</f>
        <v>3128.4</v>
      </c>
      <c r="G124" s="9">
        <f>Table22[[#This Row],[Цена за шт, с НДС]]*(1-$H$2/100)</f>
        <v>3128.4</v>
      </c>
      <c r="H124" s="9">
        <f t="shared" si="20"/>
        <v>3128.4</v>
      </c>
      <c r="I124" s="9">
        <f t="shared" si="21"/>
        <v>3128.4</v>
      </c>
      <c r="J124" s="9">
        <f t="shared" si="22"/>
        <v>3128.4</v>
      </c>
      <c r="K124" s="10"/>
    </row>
    <row r="125" spans="1:11" s="30" customFormat="1" x14ac:dyDescent="0.25">
      <c r="A125" s="6" t="s">
        <v>227</v>
      </c>
      <c r="B125" s="6" t="s">
        <v>228</v>
      </c>
      <c r="C125" s="31">
        <v>100</v>
      </c>
      <c r="D125" s="31">
        <v>3</v>
      </c>
      <c r="E125" s="8">
        <v>2493</v>
      </c>
      <c r="F125" s="9">
        <f>Table22[[#This Row],[Цена за шт, без НДС]]*1.2</f>
        <v>2991.6</v>
      </c>
      <c r="G125" s="9">
        <f>Table22[[#This Row],[Цена за шт, с НДС]]*(1-$H$2/100)</f>
        <v>2991.6</v>
      </c>
      <c r="H125" s="9">
        <f t="shared" si="20"/>
        <v>2991.6</v>
      </c>
      <c r="I125" s="9">
        <f t="shared" si="21"/>
        <v>2991.6</v>
      </c>
      <c r="J125" s="9">
        <f t="shared" si="22"/>
        <v>2991.6</v>
      </c>
      <c r="K125" s="10"/>
    </row>
    <row r="126" spans="1:11" s="11" customFormat="1" ht="8.25" x14ac:dyDescent="0.15">
      <c r="F126" s="54"/>
    </row>
    <row r="127" spans="1:11" s="5" customFormat="1" x14ac:dyDescent="0.25">
      <c r="A127" s="6" t="s">
        <v>129</v>
      </c>
      <c r="B127" s="6" t="s">
        <v>62</v>
      </c>
      <c r="C127" s="7">
        <v>1</v>
      </c>
      <c r="D127" s="7">
        <v>1</v>
      </c>
      <c r="E127" s="8">
        <v>801</v>
      </c>
      <c r="F127" s="9">
        <f>Table22[[#This Row],[Цена за шт, без НДС]]*1.2</f>
        <v>961.19999999999993</v>
      </c>
      <c r="G127" s="9">
        <f>Table22[[#This Row],[Цена за шт, с НДС]]*(1-$H$2/100)</f>
        <v>961.19999999999993</v>
      </c>
      <c r="H127" s="9">
        <f t="shared" si="10"/>
        <v>961.19999999999993</v>
      </c>
      <c r="I127" s="9">
        <f t="shared" ref="I127:I141" si="23">G127*(1-$I$2/100)</f>
        <v>961.19999999999993</v>
      </c>
      <c r="J127" s="9">
        <f t="shared" ref="J127:J140" si="24">H127*(1-$I$2/100)</f>
        <v>961.19999999999993</v>
      </c>
      <c r="K127" s="10" t="s">
        <v>46</v>
      </c>
    </row>
    <row r="128" spans="1:11" s="5" customFormat="1" x14ac:dyDescent="0.25">
      <c r="A128" s="6" t="s">
        <v>129</v>
      </c>
      <c r="B128" s="6" t="s">
        <v>62</v>
      </c>
      <c r="C128" s="7">
        <v>5</v>
      </c>
      <c r="D128" s="7">
        <v>1</v>
      </c>
      <c r="E128" s="8">
        <v>670</v>
      </c>
      <c r="F128" s="9">
        <f>Table22[[#This Row],[Цена за шт, без НДС]]*1.2</f>
        <v>804</v>
      </c>
      <c r="G128" s="9">
        <f>Table22[[#This Row],[Цена за шт, с НДС]]*(1-$H$2/100)</f>
        <v>804</v>
      </c>
      <c r="H128" s="9">
        <f t="shared" si="10"/>
        <v>804</v>
      </c>
      <c r="I128" s="9">
        <f t="shared" si="23"/>
        <v>804</v>
      </c>
      <c r="J128" s="9">
        <f t="shared" si="24"/>
        <v>804</v>
      </c>
      <c r="K128" s="10" t="s">
        <v>46</v>
      </c>
    </row>
    <row r="129" spans="1:11" s="5" customFormat="1" x14ac:dyDescent="0.25">
      <c r="A129" s="6" t="s">
        <v>129</v>
      </c>
      <c r="B129" s="6" t="s">
        <v>62</v>
      </c>
      <c r="C129" s="7">
        <v>20</v>
      </c>
      <c r="D129" s="7">
        <v>1</v>
      </c>
      <c r="E129" s="8">
        <v>535</v>
      </c>
      <c r="F129" s="9">
        <f>Table22[[#This Row],[Цена за шт, без НДС]]*1.2</f>
        <v>642</v>
      </c>
      <c r="G129" s="9">
        <f>Table22[[#This Row],[Цена за шт, с НДС]]*(1-$H$2/100)</f>
        <v>642</v>
      </c>
      <c r="H129" s="9">
        <f t="shared" si="10"/>
        <v>642</v>
      </c>
      <c r="I129" s="9">
        <f t="shared" si="23"/>
        <v>642</v>
      </c>
      <c r="J129" s="9">
        <f t="shared" si="24"/>
        <v>642</v>
      </c>
      <c r="K129" s="10" t="s">
        <v>46</v>
      </c>
    </row>
    <row r="130" spans="1:11" s="5" customFormat="1" x14ac:dyDescent="0.25">
      <c r="A130" s="6" t="s">
        <v>129</v>
      </c>
      <c r="B130" s="6" t="s">
        <v>62</v>
      </c>
      <c r="C130" s="7">
        <v>50</v>
      </c>
      <c r="D130" s="7">
        <v>1</v>
      </c>
      <c r="E130" s="8">
        <v>491</v>
      </c>
      <c r="F130" s="9">
        <f>Table22[[#This Row],[Цена за шт, без НДС]]*1.2</f>
        <v>589.19999999999993</v>
      </c>
      <c r="G130" s="9">
        <f>Table22[[#This Row],[Цена за шт, с НДС]]*(1-$H$2/100)</f>
        <v>589.19999999999993</v>
      </c>
      <c r="H130" s="9">
        <f t="shared" si="10"/>
        <v>589.19999999999993</v>
      </c>
      <c r="I130" s="9">
        <f t="shared" si="23"/>
        <v>589.19999999999993</v>
      </c>
      <c r="J130" s="9">
        <f t="shared" si="24"/>
        <v>589.19999999999993</v>
      </c>
      <c r="K130" s="10" t="s">
        <v>46</v>
      </c>
    </row>
    <row r="131" spans="1:11" s="5" customFormat="1" x14ac:dyDescent="0.25">
      <c r="A131" s="6" t="s">
        <v>129</v>
      </c>
      <c r="B131" s="6" t="s">
        <v>62</v>
      </c>
      <c r="C131" s="7">
        <v>100</v>
      </c>
      <c r="D131" s="7">
        <v>1</v>
      </c>
      <c r="E131" s="8">
        <v>443</v>
      </c>
      <c r="F131" s="9">
        <f>Table22[[#This Row],[Цена за шт, без НДС]]*1.2</f>
        <v>531.6</v>
      </c>
      <c r="G131" s="9">
        <f>Table22[[#This Row],[Цена за шт, с НДС]]*(1-$H$2/100)</f>
        <v>531.6</v>
      </c>
      <c r="H131" s="9">
        <f t="shared" ref="H131:H141" si="25">G131*$J$2</f>
        <v>531.6</v>
      </c>
      <c r="I131" s="9">
        <f t="shared" si="23"/>
        <v>531.6</v>
      </c>
      <c r="J131" s="9">
        <f t="shared" si="24"/>
        <v>531.6</v>
      </c>
      <c r="K131" s="10" t="s">
        <v>46</v>
      </c>
    </row>
    <row r="132" spans="1:11" s="5" customFormat="1" x14ac:dyDescent="0.25">
      <c r="A132" s="6" t="s">
        <v>130</v>
      </c>
      <c r="B132" s="6" t="s">
        <v>62</v>
      </c>
      <c r="C132" s="7">
        <v>1</v>
      </c>
      <c r="D132" s="7">
        <v>2</v>
      </c>
      <c r="E132" s="8">
        <v>1202</v>
      </c>
      <c r="F132" s="9">
        <f>Table22[[#This Row],[Цена за шт, без НДС]]*1.2</f>
        <v>1442.3999999999999</v>
      </c>
      <c r="G132" s="9">
        <f>Table22[[#This Row],[Цена за шт, с НДС]]*(1-$H$2/100)</f>
        <v>1442.3999999999999</v>
      </c>
      <c r="H132" s="9">
        <f t="shared" si="25"/>
        <v>1442.3999999999999</v>
      </c>
      <c r="I132" s="9">
        <f t="shared" si="23"/>
        <v>1442.3999999999999</v>
      </c>
      <c r="J132" s="9">
        <f t="shared" si="24"/>
        <v>1442.3999999999999</v>
      </c>
      <c r="K132" s="10" t="s">
        <v>46</v>
      </c>
    </row>
    <row r="133" spans="1:11" s="5" customFormat="1" x14ac:dyDescent="0.25">
      <c r="A133" s="6" t="s">
        <v>130</v>
      </c>
      <c r="B133" s="6" t="s">
        <v>62</v>
      </c>
      <c r="C133" s="7">
        <v>5</v>
      </c>
      <c r="D133" s="7">
        <v>2</v>
      </c>
      <c r="E133" s="8">
        <v>1006</v>
      </c>
      <c r="F133" s="9">
        <f>Table22[[#This Row],[Цена за шт, без НДС]]*1.2</f>
        <v>1207.2</v>
      </c>
      <c r="G133" s="9">
        <f>Table22[[#This Row],[Цена за шт, с НДС]]*(1-$H$2/100)</f>
        <v>1207.2</v>
      </c>
      <c r="H133" s="9">
        <f t="shared" si="25"/>
        <v>1207.2</v>
      </c>
      <c r="I133" s="9">
        <f t="shared" si="23"/>
        <v>1207.2</v>
      </c>
      <c r="J133" s="9">
        <f t="shared" si="24"/>
        <v>1207.2</v>
      </c>
      <c r="K133" s="10" t="s">
        <v>46</v>
      </c>
    </row>
    <row r="134" spans="1:11" s="5" customFormat="1" x14ac:dyDescent="0.25">
      <c r="A134" s="6" t="s">
        <v>130</v>
      </c>
      <c r="B134" s="6" t="s">
        <v>62</v>
      </c>
      <c r="C134" s="7">
        <v>20</v>
      </c>
      <c r="D134" s="7">
        <v>2</v>
      </c>
      <c r="E134" s="8">
        <v>803</v>
      </c>
      <c r="F134" s="9">
        <f>Table22[[#This Row],[Цена за шт, без НДС]]*1.2</f>
        <v>963.59999999999991</v>
      </c>
      <c r="G134" s="9">
        <f>Table22[[#This Row],[Цена за шт, с НДС]]*(1-$H$2/100)</f>
        <v>963.59999999999991</v>
      </c>
      <c r="H134" s="9">
        <f t="shared" si="25"/>
        <v>963.59999999999991</v>
      </c>
      <c r="I134" s="9">
        <f t="shared" si="23"/>
        <v>963.59999999999991</v>
      </c>
      <c r="J134" s="9">
        <f t="shared" si="24"/>
        <v>963.59999999999991</v>
      </c>
      <c r="K134" s="10" t="s">
        <v>46</v>
      </c>
    </row>
    <row r="135" spans="1:11" s="5" customFormat="1" x14ac:dyDescent="0.25">
      <c r="A135" s="6" t="s">
        <v>130</v>
      </c>
      <c r="B135" s="6" t="s">
        <v>62</v>
      </c>
      <c r="C135" s="7">
        <v>50</v>
      </c>
      <c r="D135" s="7">
        <v>2</v>
      </c>
      <c r="E135" s="8">
        <v>736</v>
      </c>
      <c r="F135" s="9">
        <f>Table22[[#This Row],[Цена за шт, без НДС]]*1.2</f>
        <v>883.19999999999993</v>
      </c>
      <c r="G135" s="9">
        <f>Table22[[#This Row],[Цена за шт, с НДС]]*(1-$H$2/100)</f>
        <v>883.19999999999993</v>
      </c>
      <c r="H135" s="9">
        <f t="shared" si="25"/>
        <v>883.19999999999993</v>
      </c>
      <c r="I135" s="9">
        <f t="shared" si="23"/>
        <v>883.19999999999993</v>
      </c>
      <c r="J135" s="9">
        <f t="shared" si="24"/>
        <v>883.19999999999993</v>
      </c>
      <c r="K135" s="10" t="s">
        <v>46</v>
      </c>
    </row>
    <row r="136" spans="1:11" s="5" customFormat="1" x14ac:dyDescent="0.25">
      <c r="A136" s="6" t="s">
        <v>130</v>
      </c>
      <c r="B136" s="6" t="s">
        <v>62</v>
      </c>
      <c r="C136" s="7">
        <v>100</v>
      </c>
      <c r="D136" s="7">
        <v>2</v>
      </c>
      <c r="E136" s="8">
        <v>667</v>
      </c>
      <c r="F136" s="9">
        <f>Table22[[#This Row],[Цена за шт, без НДС]]*1.2</f>
        <v>800.4</v>
      </c>
      <c r="G136" s="9">
        <f>Table22[[#This Row],[Цена за шт, с НДС]]*(1-$H$2/100)</f>
        <v>800.4</v>
      </c>
      <c r="H136" s="9">
        <f t="shared" si="25"/>
        <v>800.4</v>
      </c>
      <c r="I136" s="9">
        <f t="shared" si="23"/>
        <v>800.4</v>
      </c>
      <c r="J136" s="9">
        <f t="shared" si="24"/>
        <v>800.4</v>
      </c>
      <c r="K136" s="10" t="s">
        <v>46</v>
      </c>
    </row>
    <row r="137" spans="1:11" s="5" customFormat="1" x14ac:dyDescent="0.25">
      <c r="A137" s="6" t="s">
        <v>131</v>
      </c>
      <c r="B137" s="6" t="s">
        <v>62</v>
      </c>
      <c r="C137" s="7">
        <v>1</v>
      </c>
      <c r="D137" s="7">
        <v>3</v>
      </c>
      <c r="E137" s="8">
        <v>1747</v>
      </c>
      <c r="F137" s="9">
        <f>Table22[[#This Row],[Цена за шт, без НДС]]*1.2</f>
        <v>2096.4</v>
      </c>
      <c r="G137" s="9">
        <f>Table22[[#This Row],[Цена за шт, с НДС]]*(1-$H$2/100)</f>
        <v>2096.4</v>
      </c>
      <c r="H137" s="9">
        <f t="shared" si="25"/>
        <v>2096.4</v>
      </c>
      <c r="I137" s="9">
        <f t="shared" si="23"/>
        <v>2096.4</v>
      </c>
      <c r="J137" s="9">
        <f t="shared" si="24"/>
        <v>2096.4</v>
      </c>
      <c r="K137" s="10" t="s">
        <v>46</v>
      </c>
    </row>
    <row r="138" spans="1:11" s="5" customFormat="1" x14ac:dyDescent="0.25">
      <c r="A138" s="6" t="s">
        <v>131</v>
      </c>
      <c r="B138" s="6" t="s">
        <v>62</v>
      </c>
      <c r="C138" s="7">
        <v>5</v>
      </c>
      <c r="D138" s="7">
        <v>3</v>
      </c>
      <c r="E138" s="8">
        <v>1461</v>
      </c>
      <c r="F138" s="9">
        <f>Table22[[#This Row],[Цена за шт, без НДС]]*1.2</f>
        <v>1753.2</v>
      </c>
      <c r="G138" s="9">
        <f>Table22[[#This Row],[Цена за шт, с НДС]]*(1-$H$2/100)</f>
        <v>1753.2</v>
      </c>
      <c r="H138" s="9">
        <f t="shared" si="25"/>
        <v>1753.2</v>
      </c>
      <c r="I138" s="9">
        <f t="shared" si="23"/>
        <v>1753.2</v>
      </c>
      <c r="J138" s="9">
        <f t="shared" si="24"/>
        <v>1753.2</v>
      </c>
      <c r="K138" s="10" t="s">
        <v>46</v>
      </c>
    </row>
    <row r="139" spans="1:11" s="5" customFormat="1" x14ac:dyDescent="0.25">
      <c r="A139" s="6" t="s">
        <v>131</v>
      </c>
      <c r="B139" s="6" t="s">
        <v>62</v>
      </c>
      <c r="C139" s="7">
        <v>20</v>
      </c>
      <c r="D139" s="7">
        <v>3</v>
      </c>
      <c r="E139" s="8">
        <v>1167</v>
      </c>
      <c r="F139" s="9">
        <f>Table22[[#This Row],[Цена за шт, без НДС]]*1.2</f>
        <v>1400.3999999999999</v>
      </c>
      <c r="G139" s="9">
        <f>Table22[[#This Row],[Цена за шт, с НДС]]*(1-$H$2/100)</f>
        <v>1400.3999999999999</v>
      </c>
      <c r="H139" s="9">
        <f t="shared" si="25"/>
        <v>1400.3999999999999</v>
      </c>
      <c r="I139" s="9">
        <f t="shared" si="23"/>
        <v>1400.3999999999999</v>
      </c>
      <c r="J139" s="9">
        <f t="shared" si="24"/>
        <v>1400.3999999999999</v>
      </c>
      <c r="K139" s="10" t="s">
        <v>46</v>
      </c>
    </row>
    <row r="140" spans="1:11" s="5" customFormat="1" x14ac:dyDescent="0.25">
      <c r="A140" s="6" t="s">
        <v>131</v>
      </c>
      <c r="B140" s="6" t="s">
        <v>62</v>
      </c>
      <c r="C140" s="7">
        <v>50</v>
      </c>
      <c r="D140" s="7">
        <v>3</v>
      </c>
      <c r="E140" s="8">
        <v>1070</v>
      </c>
      <c r="F140" s="9">
        <f>Table22[[#This Row],[Цена за шт, без НДС]]*1.2</f>
        <v>1284</v>
      </c>
      <c r="G140" s="9">
        <f>Table22[[#This Row],[Цена за шт, с НДС]]*(1-$H$2/100)</f>
        <v>1284</v>
      </c>
      <c r="H140" s="9">
        <f t="shared" si="25"/>
        <v>1284</v>
      </c>
      <c r="I140" s="9">
        <f t="shared" si="23"/>
        <v>1284</v>
      </c>
      <c r="J140" s="9">
        <f t="shared" si="24"/>
        <v>1284</v>
      </c>
      <c r="K140" s="10" t="s">
        <v>46</v>
      </c>
    </row>
    <row r="141" spans="1:11" x14ac:dyDescent="0.25">
      <c r="A141" s="6" t="s">
        <v>131</v>
      </c>
      <c r="B141" s="6" t="s">
        <v>62</v>
      </c>
      <c r="C141" s="7">
        <v>100</v>
      </c>
      <c r="D141" s="7">
        <v>3</v>
      </c>
      <c r="E141" s="8">
        <v>965</v>
      </c>
      <c r="F141" s="9">
        <f>Table22[[#This Row],[Цена за шт, без НДС]]*1.2</f>
        <v>1158</v>
      </c>
      <c r="G141" s="9">
        <f>Table22[[#This Row],[Цена за шт, с НДС]]*(1-$H$2/100)</f>
        <v>1158</v>
      </c>
      <c r="H141" s="9">
        <f t="shared" si="25"/>
        <v>1158</v>
      </c>
      <c r="I141" s="9">
        <f t="shared" si="23"/>
        <v>1158</v>
      </c>
      <c r="J141" s="9">
        <f t="shared" si="19"/>
        <v>1158</v>
      </c>
      <c r="K141" s="10" t="s">
        <v>46</v>
      </c>
    </row>
    <row r="142" spans="1:11" s="11" customFormat="1" ht="8.25" x14ac:dyDescent="0.15">
      <c r="F142" s="54"/>
    </row>
    <row r="143" spans="1:11" hidden="1" x14ac:dyDescent="0.25">
      <c r="A143" s="6"/>
      <c r="B143" s="6"/>
      <c r="C143" s="7"/>
      <c r="D143" s="7"/>
      <c r="E143" s="31"/>
      <c r="F143" s="9"/>
      <c r="G143" s="9"/>
      <c r="H143" s="9"/>
      <c r="I143" s="9"/>
      <c r="J143" s="10"/>
    </row>
    <row r="144" spans="1:11" hidden="1" x14ac:dyDescent="0.25">
      <c r="A144" s="6"/>
      <c r="B144" s="6"/>
      <c r="C144" s="7"/>
      <c r="D144" s="7"/>
      <c r="E144" s="31"/>
      <c r="F144" s="9"/>
      <c r="G144" s="9"/>
      <c r="H144" s="9"/>
      <c r="I144" s="9"/>
      <c r="J144" s="10"/>
    </row>
  </sheetData>
  <mergeCells count="1">
    <mergeCell ref="K1:K2"/>
  </mergeCells>
  <pageMargins left="0.7" right="0.7" top="0.75" bottom="0.75" header="0.3" footer="0.3"/>
  <pageSetup paperSize="9" orientation="portrait" horizontalDpi="4294967293" verticalDpi="0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10"/>
  <sheetViews>
    <sheetView zoomScale="200" zoomScaleNormal="200" workbookViewId="0">
      <pane ySplit="1" topLeftCell="A2" activePane="bottomLeft" state="frozen"/>
      <selection pane="bottomLeft" activeCell="B5" sqref="B5"/>
    </sheetView>
  </sheetViews>
  <sheetFormatPr defaultColWidth="0" defaultRowHeight="15" zeroHeight="1" x14ac:dyDescent="0.25"/>
  <cols>
    <col min="1" max="1" width="8.140625" style="12" customWidth="1"/>
    <col min="2" max="2" width="33.85546875" style="12" customWidth="1"/>
    <col min="3" max="3" width="8.140625" style="30" customWidth="1"/>
    <col min="4" max="4" width="8.7109375" style="55" customWidth="1"/>
    <col min="5" max="5" width="7.7109375" style="55" customWidth="1"/>
    <col min="6" max="6" width="18.28515625" style="12" customWidth="1"/>
    <col min="7" max="16" width="0" style="12" hidden="1" customWidth="1"/>
    <col min="17" max="16384" width="8" style="12" hidden="1"/>
  </cols>
  <sheetData>
    <row r="1" spans="1:6" ht="21.75" customHeight="1" x14ac:dyDescent="0.25">
      <c r="A1" s="33" t="s">
        <v>154</v>
      </c>
      <c r="B1" s="33" t="s">
        <v>152</v>
      </c>
      <c r="C1" s="64" t="s">
        <v>242</v>
      </c>
      <c r="D1" s="65" t="s">
        <v>249</v>
      </c>
      <c r="E1" s="65" t="s">
        <v>248</v>
      </c>
      <c r="F1" s="38" t="s">
        <v>79</v>
      </c>
    </row>
    <row r="2" spans="1:6" s="30" customFormat="1" x14ac:dyDescent="0.25">
      <c r="A2" s="77" t="s">
        <v>151</v>
      </c>
      <c r="B2" s="77"/>
      <c r="C2" s="77"/>
      <c r="D2" s="77"/>
      <c r="E2" s="77"/>
      <c r="F2" s="77"/>
    </row>
    <row r="3" spans="1:6" x14ac:dyDescent="0.25">
      <c r="A3" s="16"/>
      <c r="B3" s="16" t="s">
        <v>150</v>
      </c>
      <c r="C3" s="52"/>
      <c r="D3" s="57"/>
      <c r="E3" s="57"/>
      <c r="F3" s="16"/>
    </row>
    <row r="4" spans="1:6" s="30" customFormat="1" x14ac:dyDescent="0.25">
      <c r="A4" s="17"/>
      <c r="B4" s="35" t="s">
        <v>229</v>
      </c>
      <c r="C4" s="35"/>
      <c r="D4" s="53"/>
      <c r="E4" s="53"/>
      <c r="F4" s="17"/>
    </row>
    <row r="5" spans="1:6" s="30" customFormat="1" ht="24.75" x14ac:dyDescent="0.25">
      <c r="A5" s="13" t="s">
        <v>170</v>
      </c>
      <c r="B5" s="15" t="s">
        <v>149</v>
      </c>
      <c r="C5" s="26">
        <v>1490</v>
      </c>
      <c r="D5" s="58">
        <f>C5*1.2</f>
        <v>1788</v>
      </c>
      <c r="E5" s="58">
        <f>D5*0.85</f>
        <v>1519.8</v>
      </c>
      <c r="F5" s="17" t="s">
        <v>142</v>
      </c>
    </row>
    <row r="6" spans="1:6" s="30" customFormat="1" ht="24.75" x14ac:dyDescent="0.25">
      <c r="A6" s="32" t="s">
        <v>171</v>
      </c>
      <c r="B6" s="15" t="s">
        <v>148</v>
      </c>
      <c r="C6" s="26">
        <v>2790</v>
      </c>
      <c r="D6" s="58">
        <f t="shared" ref="D6:D19" si="0">C6*1.2</f>
        <v>3348</v>
      </c>
      <c r="E6" s="58">
        <f t="shared" ref="E6:E13" si="1">D6*0.85</f>
        <v>2845.7999999999997</v>
      </c>
      <c r="F6" s="17" t="s">
        <v>142</v>
      </c>
    </row>
    <row r="7" spans="1:6" s="30" customFormat="1" ht="24.75" x14ac:dyDescent="0.25">
      <c r="A7" s="32" t="s">
        <v>172</v>
      </c>
      <c r="B7" s="15" t="s">
        <v>147</v>
      </c>
      <c r="C7" s="26">
        <v>3990</v>
      </c>
      <c r="D7" s="58">
        <f t="shared" si="0"/>
        <v>4788</v>
      </c>
      <c r="E7" s="58">
        <f t="shared" si="1"/>
        <v>4069.7999999999997</v>
      </c>
      <c r="F7" s="17" t="s">
        <v>142</v>
      </c>
    </row>
    <row r="8" spans="1:6" s="30" customFormat="1" ht="24.75" x14ac:dyDescent="0.25">
      <c r="A8" s="13" t="s">
        <v>214</v>
      </c>
      <c r="B8" s="15" t="s">
        <v>143</v>
      </c>
      <c r="C8" s="26">
        <v>950</v>
      </c>
      <c r="D8" s="58">
        <f t="shared" si="0"/>
        <v>1140</v>
      </c>
      <c r="E8" s="58">
        <f t="shared" si="1"/>
        <v>969</v>
      </c>
      <c r="F8" s="17" t="s">
        <v>142</v>
      </c>
    </row>
    <row r="9" spans="1:6" s="30" customFormat="1" ht="24.75" x14ac:dyDescent="0.25">
      <c r="A9" s="32" t="s">
        <v>166</v>
      </c>
      <c r="B9" s="15" t="s">
        <v>219</v>
      </c>
      <c r="C9" s="26">
        <v>1800</v>
      </c>
      <c r="D9" s="58">
        <f t="shared" si="0"/>
        <v>2160</v>
      </c>
      <c r="E9" s="58">
        <f t="shared" si="1"/>
        <v>1836</v>
      </c>
      <c r="F9" s="17" t="s">
        <v>142</v>
      </c>
    </row>
    <row r="10" spans="1:6" s="30" customFormat="1" ht="24.75" x14ac:dyDescent="0.25">
      <c r="A10" s="32" t="s">
        <v>215</v>
      </c>
      <c r="B10" s="15" t="s">
        <v>220</v>
      </c>
      <c r="C10" s="26">
        <v>2650</v>
      </c>
      <c r="D10" s="58">
        <f t="shared" si="0"/>
        <v>3180</v>
      </c>
      <c r="E10" s="58">
        <f t="shared" si="1"/>
        <v>2703</v>
      </c>
      <c r="F10" s="17" t="s">
        <v>142</v>
      </c>
    </row>
    <row r="11" spans="1:6" s="30" customFormat="1" ht="24.75" x14ac:dyDescent="0.25">
      <c r="A11" s="32" t="s">
        <v>216</v>
      </c>
      <c r="B11" s="15" t="s">
        <v>223</v>
      </c>
      <c r="C11" s="26">
        <v>1550</v>
      </c>
      <c r="D11" s="58">
        <f t="shared" si="0"/>
        <v>1860</v>
      </c>
      <c r="E11" s="58">
        <f t="shared" si="1"/>
        <v>1581</v>
      </c>
      <c r="F11" s="17" t="s">
        <v>213</v>
      </c>
    </row>
    <row r="12" spans="1:6" ht="24.75" x14ac:dyDescent="0.25">
      <c r="A12" s="32" t="s">
        <v>217</v>
      </c>
      <c r="B12" s="15" t="s">
        <v>221</v>
      </c>
      <c r="C12" s="26">
        <v>2950</v>
      </c>
      <c r="D12" s="58">
        <f t="shared" si="0"/>
        <v>3540</v>
      </c>
      <c r="E12" s="58">
        <f t="shared" si="1"/>
        <v>3009</v>
      </c>
      <c r="F12" s="17" t="s">
        <v>213</v>
      </c>
    </row>
    <row r="13" spans="1:6" ht="24.75" x14ac:dyDescent="0.25">
      <c r="A13" s="32" t="s">
        <v>218</v>
      </c>
      <c r="B13" s="15" t="s">
        <v>222</v>
      </c>
      <c r="C13" s="26">
        <v>4350</v>
      </c>
      <c r="D13" s="58">
        <f t="shared" si="0"/>
        <v>5220</v>
      </c>
      <c r="E13" s="58">
        <f t="shared" si="1"/>
        <v>4437</v>
      </c>
      <c r="F13" s="17" t="s">
        <v>213</v>
      </c>
    </row>
    <row r="14" spans="1:6" s="30" customFormat="1" ht="24.75" x14ac:dyDescent="0.25">
      <c r="A14" s="32" t="s">
        <v>262</v>
      </c>
      <c r="B14" s="37" t="s">
        <v>263</v>
      </c>
      <c r="C14" s="32">
        <v>1000</v>
      </c>
      <c r="D14" s="32">
        <f t="shared" si="0"/>
        <v>1200</v>
      </c>
      <c r="E14" s="61"/>
      <c r="F14" s="61" t="s">
        <v>142</v>
      </c>
    </row>
    <row r="15" spans="1:6" s="30" customFormat="1" ht="24.75" x14ac:dyDescent="0.25">
      <c r="A15" s="32" t="s">
        <v>264</v>
      </c>
      <c r="B15" s="37" t="s">
        <v>265</v>
      </c>
      <c r="C15" s="32">
        <v>1800</v>
      </c>
      <c r="D15" s="32">
        <f t="shared" si="0"/>
        <v>2160</v>
      </c>
      <c r="E15" s="61"/>
      <c r="F15" s="61" t="s">
        <v>142</v>
      </c>
    </row>
    <row r="16" spans="1:6" s="30" customFormat="1" ht="24.75" x14ac:dyDescent="0.25">
      <c r="A16" s="32" t="s">
        <v>266</v>
      </c>
      <c r="B16" s="37" t="s">
        <v>267</v>
      </c>
      <c r="C16" s="32">
        <v>2400</v>
      </c>
      <c r="D16" s="32">
        <f t="shared" si="0"/>
        <v>2880</v>
      </c>
      <c r="E16" s="61"/>
      <c r="F16" s="61" t="s">
        <v>142</v>
      </c>
    </row>
    <row r="17" spans="1:6" s="30" customFormat="1" ht="24.75" x14ac:dyDescent="0.25">
      <c r="A17" s="32" t="s">
        <v>268</v>
      </c>
      <c r="B17" s="37" t="s">
        <v>269</v>
      </c>
      <c r="C17" s="32">
        <v>1250</v>
      </c>
      <c r="D17" s="32">
        <f t="shared" si="0"/>
        <v>1500</v>
      </c>
      <c r="E17" s="61"/>
      <c r="F17" s="61" t="s">
        <v>213</v>
      </c>
    </row>
    <row r="18" spans="1:6" s="30" customFormat="1" ht="24.75" x14ac:dyDescent="0.25">
      <c r="A18" s="32" t="s">
        <v>270</v>
      </c>
      <c r="B18" s="37" t="s">
        <v>271</v>
      </c>
      <c r="C18" s="32">
        <v>2250</v>
      </c>
      <c r="D18" s="32">
        <f t="shared" si="0"/>
        <v>2700</v>
      </c>
      <c r="E18" s="61"/>
      <c r="F18" s="61" t="s">
        <v>213</v>
      </c>
    </row>
    <row r="19" spans="1:6" s="30" customFormat="1" ht="24.75" x14ac:dyDescent="0.25">
      <c r="A19" s="32" t="s">
        <v>272</v>
      </c>
      <c r="B19" s="37" t="s">
        <v>273</v>
      </c>
      <c r="C19" s="32">
        <v>3000</v>
      </c>
      <c r="D19" s="32">
        <f t="shared" si="0"/>
        <v>3600</v>
      </c>
      <c r="E19" s="61"/>
      <c r="F19" s="61" t="s">
        <v>213</v>
      </c>
    </row>
    <row r="20" spans="1:6" s="30" customFormat="1" ht="24.75" x14ac:dyDescent="0.25">
      <c r="A20" s="32" t="s">
        <v>274</v>
      </c>
      <c r="B20" s="37" t="s">
        <v>275</v>
      </c>
      <c r="C20" s="32">
        <v>1250</v>
      </c>
      <c r="D20" s="32">
        <f>C20*1.2</f>
        <v>1500</v>
      </c>
      <c r="E20" s="61"/>
      <c r="F20" s="61" t="s">
        <v>142</v>
      </c>
    </row>
    <row r="21" spans="1:6" s="30" customFormat="1" ht="24.75" x14ac:dyDescent="0.25">
      <c r="A21" s="32" t="s">
        <v>276</v>
      </c>
      <c r="B21" s="37" t="s">
        <v>277</v>
      </c>
      <c r="C21" s="32">
        <v>2350</v>
      </c>
      <c r="D21" s="32">
        <f t="shared" ref="D21:D25" si="2">C21*1.2</f>
        <v>2820</v>
      </c>
      <c r="E21" s="61"/>
      <c r="F21" s="61" t="s">
        <v>142</v>
      </c>
    </row>
    <row r="22" spans="1:6" s="30" customFormat="1" ht="24.75" x14ac:dyDescent="0.25">
      <c r="A22" s="32" t="s">
        <v>278</v>
      </c>
      <c r="B22" s="37" t="s">
        <v>279</v>
      </c>
      <c r="C22" s="32">
        <v>3475</v>
      </c>
      <c r="D22" s="32">
        <f t="shared" si="2"/>
        <v>4170</v>
      </c>
      <c r="E22" s="61"/>
      <c r="F22" s="61" t="s">
        <v>142</v>
      </c>
    </row>
    <row r="23" spans="1:6" s="30" customFormat="1" ht="24.75" x14ac:dyDescent="0.25">
      <c r="A23" s="32" t="s">
        <v>280</v>
      </c>
      <c r="B23" s="37" t="s">
        <v>281</v>
      </c>
      <c r="C23" s="32">
        <v>1550</v>
      </c>
      <c r="D23" s="32">
        <f t="shared" si="2"/>
        <v>1860</v>
      </c>
      <c r="E23" s="61"/>
      <c r="F23" s="61" t="s">
        <v>213</v>
      </c>
    </row>
    <row r="24" spans="1:6" s="30" customFormat="1" ht="24.75" x14ac:dyDescent="0.25">
      <c r="A24" s="32" t="s">
        <v>282</v>
      </c>
      <c r="B24" s="37" t="s">
        <v>283</v>
      </c>
      <c r="C24" s="32">
        <v>2750</v>
      </c>
      <c r="D24" s="32">
        <f t="shared" si="2"/>
        <v>3300</v>
      </c>
      <c r="E24" s="61"/>
      <c r="F24" s="61" t="s">
        <v>213</v>
      </c>
    </row>
    <row r="25" spans="1:6" s="30" customFormat="1" ht="24.75" x14ac:dyDescent="0.25">
      <c r="A25" s="32" t="s">
        <v>284</v>
      </c>
      <c r="B25" s="37" t="s">
        <v>285</v>
      </c>
      <c r="C25" s="32">
        <v>4050</v>
      </c>
      <c r="D25" s="32">
        <f t="shared" si="2"/>
        <v>4860</v>
      </c>
      <c r="E25" s="61"/>
      <c r="F25" s="61" t="s">
        <v>213</v>
      </c>
    </row>
    <row r="26" spans="1:6" s="30" customFormat="1" ht="24.75" x14ac:dyDescent="0.25">
      <c r="A26" s="32" t="s">
        <v>286</v>
      </c>
      <c r="B26" s="37" t="s">
        <v>287</v>
      </c>
      <c r="C26" s="32">
        <v>1000</v>
      </c>
      <c r="D26" s="32">
        <f>C26*1.2</f>
        <v>1200</v>
      </c>
      <c r="E26" s="61"/>
      <c r="F26" s="61" t="s">
        <v>142</v>
      </c>
    </row>
    <row r="27" spans="1:6" s="30" customFormat="1" ht="24.75" x14ac:dyDescent="0.25">
      <c r="A27" s="32" t="s">
        <v>288</v>
      </c>
      <c r="B27" s="37" t="s">
        <v>289</v>
      </c>
      <c r="C27" s="32">
        <v>1800</v>
      </c>
      <c r="D27" s="32">
        <f t="shared" ref="D27:D31" si="3">C27*1.2</f>
        <v>2160</v>
      </c>
      <c r="E27" s="61"/>
      <c r="F27" s="61" t="s">
        <v>142</v>
      </c>
    </row>
    <row r="28" spans="1:6" s="30" customFormat="1" ht="24.75" x14ac:dyDescent="0.25">
      <c r="A28" s="32" t="s">
        <v>290</v>
      </c>
      <c r="B28" s="37" t="s">
        <v>291</v>
      </c>
      <c r="C28" s="32">
        <v>2400</v>
      </c>
      <c r="D28" s="32">
        <f t="shared" si="3"/>
        <v>2880</v>
      </c>
      <c r="E28" s="61"/>
      <c r="F28" s="61" t="s">
        <v>142</v>
      </c>
    </row>
    <row r="29" spans="1:6" s="30" customFormat="1" ht="24.75" x14ac:dyDescent="0.25">
      <c r="A29" s="32" t="s">
        <v>292</v>
      </c>
      <c r="B29" s="37" t="s">
        <v>293</v>
      </c>
      <c r="C29" s="32">
        <v>1250</v>
      </c>
      <c r="D29" s="32">
        <f t="shared" si="3"/>
        <v>1500</v>
      </c>
      <c r="E29" s="61"/>
      <c r="F29" s="61" t="s">
        <v>213</v>
      </c>
    </row>
    <row r="30" spans="1:6" s="30" customFormat="1" ht="24.75" x14ac:dyDescent="0.25">
      <c r="A30" s="32" t="s">
        <v>294</v>
      </c>
      <c r="B30" s="37" t="s">
        <v>295</v>
      </c>
      <c r="C30" s="32">
        <v>2250</v>
      </c>
      <c r="D30" s="32">
        <f t="shared" si="3"/>
        <v>2700</v>
      </c>
      <c r="E30" s="61"/>
      <c r="F30" s="61" t="s">
        <v>213</v>
      </c>
    </row>
    <row r="31" spans="1:6" s="30" customFormat="1" ht="24.75" x14ac:dyDescent="0.25">
      <c r="A31" s="32" t="s">
        <v>296</v>
      </c>
      <c r="B31" s="37" t="s">
        <v>297</v>
      </c>
      <c r="C31" s="32">
        <v>3000</v>
      </c>
      <c r="D31" s="32">
        <f t="shared" si="3"/>
        <v>3600</v>
      </c>
      <c r="E31" s="61"/>
      <c r="F31" s="61" t="s">
        <v>213</v>
      </c>
    </row>
    <row r="32" spans="1:6" x14ac:dyDescent="0.25">
      <c r="A32" s="17"/>
      <c r="B32" s="35" t="s">
        <v>135</v>
      </c>
      <c r="C32" s="27"/>
      <c r="D32" s="59"/>
      <c r="E32" s="59"/>
      <c r="F32" s="17"/>
    </row>
    <row r="33" spans="1:6" x14ac:dyDescent="0.25">
      <c r="A33" s="13" t="s">
        <v>167</v>
      </c>
      <c r="B33" s="15" t="s">
        <v>146</v>
      </c>
      <c r="C33" s="26">
        <v>1990</v>
      </c>
      <c r="D33" s="58">
        <f t="shared" ref="D33:D38" si="4">C33*1.2</f>
        <v>2388</v>
      </c>
      <c r="E33" s="58">
        <f t="shared" ref="E33:E38" si="5">D33*0.85</f>
        <v>2029.8</v>
      </c>
      <c r="F33" s="17" t="s">
        <v>132</v>
      </c>
    </row>
    <row r="34" spans="1:6" x14ac:dyDescent="0.25">
      <c r="A34" s="13" t="s">
        <v>168</v>
      </c>
      <c r="B34" s="15" t="s">
        <v>145</v>
      </c>
      <c r="C34" s="26">
        <v>3790</v>
      </c>
      <c r="D34" s="58">
        <f t="shared" si="4"/>
        <v>4548</v>
      </c>
      <c r="E34" s="58">
        <f t="shared" si="5"/>
        <v>3865.7999999999997</v>
      </c>
      <c r="F34" s="17" t="s">
        <v>132</v>
      </c>
    </row>
    <row r="35" spans="1:6" x14ac:dyDescent="0.25">
      <c r="A35" s="32" t="s">
        <v>169</v>
      </c>
      <c r="B35" s="15" t="s">
        <v>144</v>
      </c>
      <c r="C35" s="26">
        <v>5490</v>
      </c>
      <c r="D35" s="58">
        <f t="shared" si="4"/>
        <v>6588</v>
      </c>
      <c r="E35" s="58">
        <f t="shared" si="5"/>
        <v>5599.8</v>
      </c>
      <c r="F35" s="17" t="s">
        <v>132</v>
      </c>
    </row>
    <row r="36" spans="1:6" x14ac:dyDescent="0.25">
      <c r="A36" s="32" t="s">
        <v>231</v>
      </c>
      <c r="B36" s="15" t="s">
        <v>230</v>
      </c>
      <c r="C36" s="26">
        <v>1450</v>
      </c>
      <c r="D36" s="58">
        <f t="shared" si="4"/>
        <v>1740</v>
      </c>
      <c r="E36" s="58">
        <f t="shared" si="5"/>
        <v>1479</v>
      </c>
      <c r="F36" s="17" t="s">
        <v>132</v>
      </c>
    </row>
    <row r="37" spans="1:6" s="30" customFormat="1" x14ac:dyDescent="0.25">
      <c r="A37" s="32" t="s">
        <v>234</v>
      </c>
      <c r="B37" s="15" t="s">
        <v>232</v>
      </c>
      <c r="C37" s="26">
        <v>2760</v>
      </c>
      <c r="D37" s="58">
        <f t="shared" si="4"/>
        <v>3312</v>
      </c>
      <c r="E37" s="58">
        <f t="shared" si="5"/>
        <v>2815.2</v>
      </c>
      <c r="F37" s="17" t="s">
        <v>132</v>
      </c>
    </row>
    <row r="38" spans="1:6" s="30" customFormat="1" x14ac:dyDescent="0.25">
      <c r="A38" s="32" t="s">
        <v>235</v>
      </c>
      <c r="B38" s="15" t="s">
        <v>233</v>
      </c>
      <c r="C38" s="26">
        <v>4050</v>
      </c>
      <c r="D38" s="58">
        <f t="shared" si="4"/>
        <v>4860</v>
      </c>
      <c r="E38" s="58">
        <f t="shared" si="5"/>
        <v>4131</v>
      </c>
      <c r="F38" s="17" t="s">
        <v>132</v>
      </c>
    </row>
    <row r="39" spans="1:6" s="17" customFormat="1" ht="12" x14ac:dyDescent="0.2">
      <c r="A39" s="38"/>
      <c r="B39" s="35" t="s">
        <v>139</v>
      </c>
      <c r="C39" s="39"/>
      <c r="D39" s="53"/>
      <c r="E39" s="53"/>
    </row>
    <row r="40" spans="1:6" x14ac:dyDescent="0.25">
      <c r="A40" s="13" t="s">
        <v>165</v>
      </c>
      <c r="B40" s="15" t="s">
        <v>141</v>
      </c>
      <c r="C40" s="26">
        <v>167</v>
      </c>
      <c r="D40" s="58">
        <f t="shared" ref="D40:D46" si="6">C40*1.2</f>
        <v>200.4</v>
      </c>
      <c r="E40" s="53"/>
      <c r="F40" s="17" t="s">
        <v>136</v>
      </c>
    </row>
    <row r="41" spans="1:6" s="30" customFormat="1" x14ac:dyDescent="0.25">
      <c r="A41" s="32" t="s">
        <v>176</v>
      </c>
      <c r="B41" s="15" t="s">
        <v>178</v>
      </c>
      <c r="C41" s="26">
        <v>330</v>
      </c>
      <c r="D41" s="58">
        <f t="shared" si="6"/>
        <v>396</v>
      </c>
      <c r="E41" s="53"/>
      <c r="F41" s="17" t="s">
        <v>136</v>
      </c>
    </row>
    <row r="42" spans="1:6" s="30" customFormat="1" x14ac:dyDescent="0.25">
      <c r="A42" s="32" t="s">
        <v>177</v>
      </c>
      <c r="B42" s="15" t="s">
        <v>179</v>
      </c>
      <c r="C42" s="26">
        <v>500</v>
      </c>
      <c r="D42" s="58">
        <f t="shared" si="6"/>
        <v>600</v>
      </c>
      <c r="E42" s="53"/>
      <c r="F42" s="17" t="s">
        <v>136</v>
      </c>
    </row>
    <row r="43" spans="1:6" x14ac:dyDescent="0.25">
      <c r="A43" s="13" t="s">
        <v>164</v>
      </c>
      <c r="B43" s="15" t="s">
        <v>140</v>
      </c>
      <c r="C43" s="26">
        <v>167</v>
      </c>
      <c r="D43" s="58">
        <f t="shared" si="6"/>
        <v>200.4</v>
      </c>
      <c r="E43" s="53"/>
      <c r="F43" s="17" t="s">
        <v>136</v>
      </c>
    </row>
    <row r="44" spans="1:6" s="30" customFormat="1" x14ac:dyDescent="0.25">
      <c r="A44" s="32" t="s">
        <v>180</v>
      </c>
      <c r="B44" s="15" t="s">
        <v>182</v>
      </c>
      <c r="C44" s="26">
        <v>330</v>
      </c>
      <c r="D44" s="58">
        <f t="shared" si="6"/>
        <v>396</v>
      </c>
      <c r="E44" s="53"/>
      <c r="F44" s="17" t="s">
        <v>136</v>
      </c>
    </row>
    <row r="45" spans="1:6" s="30" customFormat="1" x14ac:dyDescent="0.25">
      <c r="A45" s="32" t="s">
        <v>181</v>
      </c>
      <c r="B45" s="15" t="s">
        <v>183</v>
      </c>
      <c r="C45" s="26">
        <v>500</v>
      </c>
      <c r="D45" s="58">
        <f t="shared" si="6"/>
        <v>600</v>
      </c>
      <c r="E45" s="53"/>
      <c r="F45" s="17" t="s">
        <v>136</v>
      </c>
    </row>
    <row r="46" spans="1:6" x14ac:dyDescent="0.25">
      <c r="A46" s="13" t="s">
        <v>160</v>
      </c>
      <c r="B46" s="15" t="s">
        <v>159</v>
      </c>
      <c r="C46" s="26">
        <v>500</v>
      </c>
      <c r="D46" s="58">
        <f t="shared" si="6"/>
        <v>600</v>
      </c>
      <c r="E46" s="53"/>
      <c r="F46" s="17" t="s">
        <v>136</v>
      </c>
    </row>
    <row r="47" spans="1:6" x14ac:dyDescent="0.25">
      <c r="A47" s="16"/>
      <c r="B47" s="16" t="s">
        <v>61</v>
      </c>
      <c r="C47" s="25"/>
      <c r="D47" s="57"/>
      <c r="E47" s="57"/>
      <c r="F47" s="16"/>
    </row>
    <row r="48" spans="1:6" s="30" customFormat="1" x14ac:dyDescent="0.25">
      <c r="A48" s="17"/>
      <c r="B48" s="35" t="s">
        <v>229</v>
      </c>
      <c r="C48" s="27"/>
      <c r="D48" s="59"/>
      <c r="E48" s="59"/>
      <c r="F48" s="17"/>
    </row>
    <row r="49" spans="1:6" s="30" customFormat="1" ht="24.75" x14ac:dyDescent="0.25">
      <c r="A49" s="32" t="s">
        <v>203</v>
      </c>
      <c r="B49" s="37" t="s">
        <v>194</v>
      </c>
      <c r="C49" s="26">
        <v>1099</v>
      </c>
      <c r="D49" s="58">
        <f t="shared" ref="D49:D57" si="7">C49*1.2</f>
        <v>1318.8</v>
      </c>
      <c r="E49" s="58">
        <f t="shared" ref="E49:E57" si="8">D49*0.85</f>
        <v>1120.98</v>
      </c>
      <c r="F49" s="17" t="s">
        <v>142</v>
      </c>
    </row>
    <row r="50" spans="1:6" s="30" customFormat="1" ht="24.75" x14ac:dyDescent="0.25">
      <c r="A50" s="32" t="s">
        <v>204</v>
      </c>
      <c r="B50" s="37" t="s">
        <v>195</v>
      </c>
      <c r="C50" s="26">
        <v>2039</v>
      </c>
      <c r="D50" s="58">
        <f t="shared" si="7"/>
        <v>2446.7999999999997</v>
      </c>
      <c r="E50" s="58">
        <f t="shared" si="8"/>
        <v>2079.7799999999997</v>
      </c>
      <c r="F50" s="17" t="s">
        <v>142</v>
      </c>
    </row>
    <row r="51" spans="1:6" s="30" customFormat="1" ht="24.75" x14ac:dyDescent="0.25">
      <c r="A51" s="32" t="s">
        <v>205</v>
      </c>
      <c r="B51" s="37" t="s">
        <v>196</v>
      </c>
      <c r="C51" s="26">
        <v>3069</v>
      </c>
      <c r="D51" s="58">
        <f t="shared" si="7"/>
        <v>3682.7999999999997</v>
      </c>
      <c r="E51" s="58">
        <f t="shared" si="8"/>
        <v>3130.3799999999997</v>
      </c>
      <c r="F51" s="17" t="s">
        <v>142</v>
      </c>
    </row>
    <row r="52" spans="1:6" s="30" customFormat="1" ht="24.75" x14ac:dyDescent="0.25">
      <c r="A52" s="32" t="s">
        <v>206</v>
      </c>
      <c r="B52" s="37" t="s">
        <v>197</v>
      </c>
      <c r="C52" s="26">
        <v>1369</v>
      </c>
      <c r="D52" s="58">
        <f t="shared" si="7"/>
        <v>1642.8</v>
      </c>
      <c r="E52" s="58">
        <f t="shared" si="8"/>
        <v>1396.3799999999999</v>
      </c>
      <c r="F52" s="17" t="s">
        <v>212</v>
      </c>
    </row>
    <row r="53" spans="1:6" s="30" customFormat="1" ht="24.75" x14ac:dyDescent="0.25">
      <c r="A53" s="32" t="s">
        <v>207</v>
      </c>
      <c r="B53" s="37" t="s">
        <v>198</v>
      </c>
      <c r="C53" s="26">
        <v>2219</v>
      </c>
      <c r="D53" s="58">
        <f t="shared" si="7"/>
        <v>2662.7999999999997</v>
      </c>
      <c r="E53" s="58">
        <f t="shared" si="8"/>
        <v>2263.3799999999997</v>
      </c>
      <c r="F53" s="17" t="s">
        <v>212</v>
      </c>
    </row>
    <row r="54" spans="1:6" s="30" customFormat="1" ht="24.75" x14ac:dyDescent="0.25">
      <c r="A54" s="32" t="s">
        <v>208</v>
      </c>
      <c r="B54" s="37" t="s">
        <v>199</v>
      </c>
      <c r="C54" s="26">
        <v>3239</v>
      </c>
      <c r="D54" s="58">
        <f t="shared" si="7"/>
        <v>3886.7999999999997</v>
      </c>
      <c r="E54" s="58">
        <f t="shared" si="8"/>
        <v>3303.7799999999997</v>
      </c>
      <c r="F54" s="17" t="s">
        <v>212</v>
      </c>
    </row>
    <row r="55" spans="1:6" s="30" customFormat="1" ht="24.75" x14ac:dyDescent="0.25">
      <c r="A55" s="32" t="s">
        <v>209</v>
      </c>
      <c r="B55" s="37" t="s">
        <v>200</v>
      </c>
      <c r="C55" s="26">
        <v>1539</v>
      </c>
      <c r="D55" s="58">
        <f t="shared" si="7"/>
        <v>1846.8</v>
      </c>
      <c r="E55" s="58">
        <f t="shared" si="8"/>
        <v>1569.78</v>
      </c>
      <c r="F55" s="17" t="s">
        <v>213</v>
      </c>
    </row>
    <row r="56" spans="1:6" s="30" customFormat="1" ht="24.75" x14ac:dyDescent="0.25">
      <c r="A56" s="32" t="s">
        <v>210</v>
      </c>
      <c r="B56" s="37" t="s">
        <v>201</v>
      </c>
      <c r="C56" s="26">
        <v>2729</v>
      </c>
      <c r="D56" s="58">
        <f t="shared" si="7"/>
        <v>3274.7999999999997</v>
      </c>
      <c r="E56" s="58">
        <f t="shared" si="8"/>
        <v>2783.5799999999995</v>
      </c>
      <c r="F56" s="17" t="s">
        <v>213</v>
      </c>
    </row>
    <row r="57" spans="1:6" s="30" customFormat="1" ht="24.75" x14ac:dyDescent="0.25">
      <c r="A57" s="32" t="s">
        <v>211</v>
      </c>
      <c r="B57" s="37" t="s">
        <v>202</v>
      </c>
      <c r="C57" s="26">
        <v>4259</v>
      </c>
      <c r="D57" s="58">
        <f t="shared" si="7"/>
        <v>5110.8</v>
      </c>
      <c r="E57" s="58">
        <f t="shared" si="8"/>
        <v>4344.18</v>
      </c>
      <c r="F57" s="17" t="s">
        <v>213</v>
      </c>
    </row>
    <row r="58" spans="1:6" s="30" customFormat="1" ht="24.75" x14ac:dyDescent="0.25">
      <c r="A58" s="32" t="s">
        <v>250</v>
      </c>
      <c r="B58" s="37" t="s">
        <v>251</v>
      </c>
      <c r="C58" s="32">
        <v>1000</v>
      </c>
      <c r="D58" s="32">
        <f>C58*1.2</f>
        <v>1200</v>
      </c>
      <c r="E58" s="61"/>
      <c r="F58" s="61" t="s">
        <v>142</v>
      </c>
    </row>
    <row r="59" spans="1:6" s="30" customFormat="1" ht="24.75" x14ac:dyDescent="0.25">
      <c r="A59" s="32" t="s">
        <v>252</v>
      </c>
      <c r="B59" s="37" t="s">
        <v>253</v>
      </c>
      <c r="C59" s="32">
        <v>1800</v>
      </c>
      <c r="D59" s="32">
        <f t="shared" ref="D59:D63" si="9">C59*1.2</f>
        <v>2160</v>
      </c>
      <c r="E59" s="61"/>
      <c r="F59" s="61" t="s">
        <v>142</v>
      </c>
    </row>
    <row r="60" spans="1:6" s="30" customFormat="1" ht="24.75" x14ac:dyDescent="0.25">
      <c r="A60" s="32" t="s">
        <v>254</v>
      </c>
      <c r="B60" s="37" t="s">
        <v>255</v>
      </c>
      <c r="C60" s="32">
        <v>2400</v>
      </c>
      <c r="D60" s="32">
        <f t="shared" si="9"/>
        <v>2880</v>
      </c>
      <c r="E60" s="61"/>
      <c r="F60" s="61" t="s">
        <v>142</v>
      </c>
    </row>
    <row r="61" spans="1:6" s="30" customFormat="1" ht="24.75" x14ac:dyDescent="0.25">
      <c r="A61" s="32" t="s">
        <v>256</v>
      </c>
      <c r="B61" s="37" t="s">
        <v>257</v>
      </c>
      <c r="C61" s="32">
        <v>1250</v>
      </c>
      <c r="D61" s="32">
        <f t="shared" si="9"/>
        <v>1500</v>
      </c>
      <c r="E61" s="61"/>
      <c r="F61" s="61" t="s">
        <v>213</v>
      </c>
    </row>
    <row r="62" spans="1:6" s="30" customFormat="1" ht="24.75" x14ac:dyDescent="0.25">
      <c r="A62" s="32" t="s">
        <v>258</v>
      </c>
      <c r="B62" s="37" t="s">
        <v>259</v>
      </c>
      <c r="C62" s="32">
        <v>2250</v>
      </c>
      <c r="D62" s="32">
        <f t="shared" si="9"/>
        <v>2700</v>
      </c>
      <c r="E62" s="61"/>
      <c r="F62" s="61" t="s">
        <v>213</v>
      </c>
    </row>
    <row r="63" spans="1:6" s="30" customFormat="1" ht="24.75" x14ac:dyDescent="0.25">
      <c r="A63" s="32" t="s">
        <v>260</v>
      </c>
      <c r="B63" s="37" t="s">
        <v>261</v>
      </c>
      <c r="C63" s="32">
        <v>3000</v>
      </c>
      <c r="D63" s="32">
        <f t="shared" si="9"/>
        <v>3600</v>
      </c>
      <c r="E63" s="61"/>
      <c r="F63" s="61" t="s">
        <v>213</v>
      </c>
    </row>
    <row r="64" spans="1:6" s="30" customFormat="1" x14ac:dyDescent="0.25">
      <c r="A64" s="17"/>
      <c r="B64" s="35" t="s">
        <v>135</v>
      </c>
      <c r="C64" s="27"/>
      <c r="D64" s="59"/>
      <c r="E64" s="59"/>
      <c r="F64" s="17"/>
    </row>
    <row r="65" spans="1:6" s="30" customFormat="1" x14ac:dyDescent="0.25">
      <c r="A65" s="13" t="s">
        <v>155</v>
      </c>
      <c r="B65" s="14" t="s">
        <v>162</v>
      </c>
      <c r="C65" s="26">
        <v>1990</v>
      </c>
      <c r="D65" s="58">
        <f t="shared" ref="D65:D70" si="10">C65*1.2</f>
        <v>2388</v>
      </c>
      <c r="E65" s="58">
        <f t="shared" ref="E65:E70" si="11">D65*0.85</f>
        <v>2029.8</v>
      </c>
      <c r="F65" s="17" t="s">
        <v>132</v>
      </c>
    </row>
    <row r="66" spans="1:6" s="30" customFormat="1" x14ac:dyDescent="0.25">
      <c r="A66" s="13" t="s">
        <v>156</v>
      </c>
      <c r="B66" s="14" t="s">
        <v>163</v>
      </c>
      <c r="C66" s="26">
        <v>3990</v>
      </c>
      <c r="D66" s="58">
        <f t="shared" si="10"/>
        <v>4788</v>
      </c>
      <c r="E66" s="58">
        <f t="shared" si="11"/>
        <v>4069.7999999999997</v>
      </c>
      <c r="F66" s="17" t="s">
        <v>132</v>
      </c>
    </row>
    <row r="67" spans="1:6" s="30" customFormat="1" x14ac:dyDescent="0.25">
      <c r="A67" s="32" t="s">
        <v>184</v>
      </c>
      <c r="B67" s="37" t="s">
        <v>185</v>
      </c>
      <c r="C67" s="26">
        <v>5490</v>
      </c>
      <c r="D67" s="58">
        <f t="shared" si="10"/>
        <v>6588</v>
      </c>
      <c r="E67" s="58">
        <f t="shared" si="11"/>
        <v>5599.8</v>
      </c>
      <c r="F67" s="17" t="s">
        <v>132</v>
      </c>
    </row>
    <row r="68" spans="1:6" s="30" customFormat="1" x14ac:dyDescent="0.25">
      <c r="A68" s="13" t="s">
        <v>305</v>
      </c>
      <c r="B68" s="14" t="s">
        <v>134</v>
      </c>
      <c r="C68" s="26">
        <v>1190</v>
      </c>
      <c r="D68" s="58">
        <f t="shared" si="10"/>
        <v>1428</v>
      </c>
      <c r="E68" s="58">
        <f t="shared" si="11"/>
        <v>1213.8</v>
      </c>
      <c r="F68" s="17" t="s">
        <v>132</v>
      </c>
    </row>
    <row r="69" spans="1:6" s="30" customFormat="1" x14ac:dyDescent="0.25">
      <c r="A69" s="13" t="s">
        <v>306</v>
      </c>
      <c r="B69" s="14" t="s">
        <v>133</v>
      </c>
      <c r="C69" s="26">
        <v>2290</v>
      </c>
      <c r="D69" s="58">
        <f t="shared" si="10"/>
        <v>2748</v>
      </c>
      <c r="E69" s="58">
        <f t="shared" si="11"/>
        <v>2335.7999999999997</v>
      </c>
      <c r="F69" s="17" t="s">
        <v>132</v>
      </c>
    </row>
    <row r="70" spans="1:6" s="30" customFormat="1" x14ac:dyDescent="0.25">
      <c r="A70" s="32" t="s">
        <v>303</v>
      </c>
      <c r="B70" s="37" t="s">
        <v>304</v>
      </c>
      <c r="C70" s="26">
        <v>3570</v>
      </c>
      <c r="D70" s="58">
        <f t="shared" si="10"/>
        <v>4284</v>
      </c>
      <c r="E70" s="58">
        <f t="shared" si="11"/>
        <v>3641.4</v>
      </c>
      <c r="F70" s="74"/>
    </row>
    <row r="71" spans="1:6" x14ac:dyDescent="0.25">
      <c r="A71" s="17"/>
      <c r="B71" s="35" t="s">
        <v>139</v>
      </c>
      <c r="C71" s="27"/>
      <c r="D71" s="59"/>
      <c r="E71" s="59"/>
      <c r="F71" s="17"/>
    </row>
    <row r="72" spans="1:6" x14ac:dyDescent="0.25">
      <c r="A72" s="13" t="s">
        <v>158</v>
      </c>
      <c r="B72" s="14" t="s">
        <v>138</v>
      </c>
      <c r="C72" s="26">
        <v>167</v>
      </c>
      <c r="D72" s="58">
        <f t="shared" ref="D72:D77" si="12">C72*1.2</f>
        <v>200.4</v>
      </c>
      <c r="E72" s="53"/>
      <c r="F72" s="17" t="s">
        <v>136</v>
      </c>
    </row>
    <row r="73" spans="1:6" s="30" customFormat="1" x14ac:dyDescent="0.25">
      <c r="A73" s="32" t="s">
        <v>186</v>
      </c>
      <c r="B73" s="37" t="s">
        <v>188</v>
      </c>
      <c r="C73" s="26">
        <v>330</v>
      </c>
      <c r="D73" s="58">
        <f t="shared" si="12"/>
        <v>396</v>
      </c>
      <c r="E73" s="53"/>
      <c r="F73" s="17" t="s">
        <v>136</v>
      </c>
    </row>
    <row r="74" spans="1:6" s="30" customFormat="1" x14ac:dyDescent="0.25">
      <c r="A74" s="32" t="s">
        <v>187</v>
      </c>
      <c r="B74" s="37" t="s">
        <v>189</v>
      </c>
      <c r="C74" s="26">
        <v>500</v>
      </c>
      <c r="D74" s="58">
        <f t="shared" si="12"/>
        <v>600</v>
      </c>
      <c r="E74" s="53"/>
      <c r="F74" s="17" t="s">
        <v>136</v>
      </c>
    </row>
    <row r="75" spans="1:6" x14ac:dyDescent="0.25">
      <c r="A75" s="13" t="s">
        <v>157</v>
      </c>
      <c r="B75" s="14" t="s">
        <v>137</v>
      </c>
      <c r="C75" s="26">
        <v>167</v>
      </c>
      <c r="D75" s="58">
        <f t="shared" si="12"/>
        <v>200.4</v>
      </c>
      <c r="E75" s="53"/>
      <c r="F75" s="17" t="s">
        <v>136</v>
      </c>
    </row>
    <row r="76" spans="1:6" s="30" customFormat="1" x14ac:dyDescent="0.25">
      <c r="A76" s="32" t="s">
        <v>190</v>
      </c>
      <c r="B76" s="37" t="s">
        <v>192</v>
      </c>
      <c r="C76" s="26">
        <v>330</v>
      </c>
      <c r="D76" s="58">
        <f t="shared" si="12"/>
        <v>396</v>
      </c>
      <c r="E76" s="53"/>
      <c r="F76" s="17" t="s">
        <v>136</v>
      </c>
    </row>
    <row r="77" spans="1:6" s="30" customFormat="1" x14ac:dyDescent="0.25">
      <c r="A77" s="32" t="s">
        <v>191</v>
      </c>
      <c r="B77" s="37" t="s">
        <v>193</v>
      </c>
      <c r="C77" s="26">
        <v>500</v>
      </c>
      <c r="D77" s="58">
        <f t="shared" si="12"/>
        <v>600</v>
      </c>
      <c r="E77" s="53"/>
      <c r="F77" s="17" t="s">
        <v>136</v>
      </c>
    </row>
    <row r="81" spans="4:5" s="30" customFormat="1" hidden="1" x14ac:dyDescent="0.25">
      <c r="D81" s="55"/>
      <c r="E81" s="55"/>
    </row>
    <row r="82" spans="4:5" s="30" customFormat="1" hidden="1" x14ac:dyDescent="0.25">
      <c r="D82" s="55"/>
      <c r="E82" s="55"/>
    </row>
    <row r="83" spans="4:5" s="30" customFormat="1" hidden="1" x14ac:dyDescent="0.25">
      <c r="D83" s="55"/>
      <c r="E83" s="55"/>
    </row>
    <row r="84" spans="4:5" s="30" customFormat="1" hidden="1" x14ac:dyDescent="0.25">
      <c r="D84" s="55"/>
      <c r="E84" s="55"/>
    </row>
    <row r="85" spans="4:5" s="30" customFormat="1" hidden="1" x14ac:dyDescent="0.25">
      <c r="D85" s="55"/>
      <c r="E85" s="55"/>
    </row>
    <row r="86" spans="4:5" s="30" customFormat="1" hidden="1" x14ac:dyDescent="0.25">
      <c r="D86" s="55"/>
      <c r="E86" s="55"/>
    </row>
    <row r="87" spans="4:5" s="30" customFormat="1" hidden="1" x14ac:dyDescent="0.25">
      <c r="D87" s="55"/>
      <c r="E87" s="55"/>
    </row>
    <row r="88" spans="4:5" s="30" customFormat="1" hidden="1" x14ac:dyDescent="0.25">
      <c r="D88" s="55"/>
      <c r="E88" s="55"/>
    </row>
    <row r="89" spans="4:5" s="30" customFormat="1" hidden="1" x14ac:dyDescent="0.25">
      <c r="D89" s="55"/>
      <c r="E89" s="55"/>
    </row>
    <row r="92" spans="4:5" s="30" customFormat="1" hidden="1" x14ac:dyDescent="0.25">
      <c r="D92" s="55"/>
      <c r="E92" s="55"/>
    </row>
    <row r="97" spans="4:5" x14ac:dyDescent="0.25"/>
    <row r="101" spans="4:5" s="30" customFormat="1" hidden="1" x14ac:dyDescent="0.25">
      <c r="D101" s="55"/>
      <c r="E101" s="55"/>
    </row>
    <row r="102" spans="4:5" s="30" customFormat="1" hidden="1" x14ac:dyDescent="0.25">
      <c r="D102" s="55"/>
      <c r="E102" s="55"/>
    </row>
    <row r="107" spans="4:5" s="30" customFormat="1" ht="18" hidden="1" customHeight="1" x14ac:dyDescent="0.25">
      <c r="D107" s="55"/>
      <c r="E107" s="55"/>
    </row>
    <row r="108" spans="4:5" s="30" customFormat="1" ht="18" hidden="1" customHeight="1" x14ac:dyDescent="0.25">
      <c r="D108" s="55"/>
      <c r="E108" s="55"/>
    </row>
    <row r="109" spans="4:5" s="30" customFormat="1" hidden="1" x14ac:dyDescent="0.25">
      <c r="D109" s="55"/>
      <c r="E109" s="55"/>
    </row>
    <row r="110" spans="4:5" s="30" customFormat="1" hidden="1" x14ac:dyDescent="0.25">
      <c r="D110" s="55"/>
      <c r="E110" s="55"/>
    </row>
  </sheetData>
  <mergeCells count="1">
    <mergeCell ref="A2:F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1048576"/>
  <sheetViews>
    <sheetView workbookViewId="0">
      <selection sqref="A1:E1"/>
    </sheetView>
  </sheetViews>
  <sheetFormatPr defaultColWidth="0" defaultRowHeight="15" zeroHeight="1" x14ac:dyDescent="0.25"/>
  <cols>
    <col min="1" max="1" width="1.42578125" customWidth="1"/>
    <col min="2" max="2" width="31.7109375" customWidth="1"/>
    <col min="3" max="3" width="44.85546875" customWidth="1"/>
    <col min="4" max="4" width="73.42578125" customWidth="1"/>
    <col min="5" max="5" width="2.140625" customWidth="1"/>
    <col min="6" max="7" width="0" hidden="1" customWidth="1"/>
    <col min="8" max="16384" width="9.140625" hidden="1"/>
  </cols>
  <sheetData>
    <row r="1" spans="1:6" ht="49.5" customHeight="1" x14ac:dyDescent="0.25">
      <c r="A1" s="77" t="s">
        <v>153</v>
      </c>
      <c r="B1" s="77"/>
      <c r="C1" s="77"/>
      <c r="D1" s="77"/>
      <c r="E1" s="77"/>
      <c r="F1" s="4"/>
    </row>
    <row r="2" spans="1:6" s="3" customFormat="1" ht="153" customHeight="1" x14ac:dyDescent="0.25">
      <c r="A2" s="11"/>
      <c r="B2" s="50" t="s">
        <v>32</v>
      </c>
      <c r="C2" s="81" t="s">
        <v>243</v>
      </c>
      <c r="D2" s="82"/>
      <c r="E2" s="11"/>
    </row>
    <row r="3" spans="1:6" s="3" customFormat="1" ht="9" customHeight="1" x14ac:dyDescent="0.25">
      <c r="A3" s="11"/>
      <c r="B3" s="11"/>
      <c r="C3" s="11"/>
      <c r="D3" s="11"/>
      <c r="E3" s="11"/>
    </row>
    <row r="4" spans="1:6" hidden="1" x14ac:dyDescent="0.25">
      <c r="A4" s="11"/>
      <c r="B4" s="78" t="s">
        <v>103</v>
      </c>
      <c r="C4" s="79"/>
      <c r="D4" s="80"/>
      <c r="E4" s="11"/>
    </row>
    <row r="5" spans="1:6" hidden="1" x14ac:dyDescent="0.25">
      <c r="A5" s="11"/>
      <c r="B5" s="18" t="s">
        <v>3</v>
      </c>
      <c r="C5" s="18" t="s">
        <v>4</v>
      </c>
      <c r="D5" s="18" t="s">
        <v>5</v>
      </c>
      <c r="E5" s="11"/>
    </row>
    <row r="6" spans="1:6" ht="60" x14ac:dyDescent="0.25">
      <c r="A6" s="11"/>
      <c r="B6" s="19" t="s">
        <v>6</v>
      </c>
      <c r="C6" s="20" t="s">
        <v>100</v>
      </c>
      <c r="D6" s="21" t="s">
        <v>102</v>
      </c>
      <c r="E6" s="11"/>
    </row>
    <row r="7" spans="1:6" ht="30" x14ac:dyDescent="0.25">
      <c r="A7" s="11"/>
      <c r="B7" s="6" t="s">
        <v>7</v>
      </c>
      <c r="C7" s="22" t="s">
        <v>8</v>
      </c>
      <c r="D7" s="20" t="s">
        <v>175</v>
      </c>
      <c r="E7" s="11"/>
    </row>
    <row r="8" spans="1:6" x14ac:dyDescent="0.25">
      <c r="A8" s="11"/>
      <c r="B8" s="6" t="s">
        <v>9</v>
      </c>
      <c r="C8" s="22" t="s">
        <v>10</v>
      </c>
      <c r="D8" s="20" t="s">
        <v>54</v>
      </c>
      <c r="E8" s="11"/>
    </row>
    <row r="9" spans="1:6" ht="30" x14ac:dyDescent="0.25">
      <c r="A9" s="11"/>
      <c r="B9" s="23" t="s">
        <v>11</v>
      </c>
      <c r="C9" s="30" t="s">
        <v>12</v>
      </c>
      <c r="D9" s="20" t="s">
        <v>101</v>
      </c>
      <c r="E9" s="11"/>
    </row>
    <row r="10" spans="1:6" x14ac:dyDescent="0.25">
      <c r="A10" s="11"/>
      <c r="B10" s="6" t="s">
        <v>13</v>
      </c>
      <c r="C10" s="24" t="s">
        <v>14</v>
      </c>
      <c r="D10" s="22" t="s">
        <v>15</v>
      </c>
      <c r="E10" s="11"/>
    </row>
    <row r="11" spans="1:6" x14ac:dyDescent="0.25">
      <c r="A11" s="11"/>
      <c r="B11" s="6" t="s">
        <v>16</v>
      </c>
      <c r="C11" s="24" t="s">
        <v>17</v>
      </c>
      <c r="D11" s="22" t="s">
        <v>18</v>
      </c>
      <c r="E11" s="11"/>
    </row>
    <row r="12" spans="1:6" x14ac:dyDescent="0.25">
      <c r="A12" s="11"/>
      <c r="B12" s="6" t="s">
        <v>19</v>
      </c>
      <c r="C12" s="24" t="s">
        <v>20</v>
      </c>
      <c r="D12" s="22" t="s">
        <v>21</v>
      </c>
      <c r="E12" s="11"/>
    </row>
    <row r="13" spans="1:6" x14ac:dyDescent="0.25">
      <c r="A13" s="11"/>
      <c r="B13" s="6" t="s">
        <v>22</v>
      </c>
      <c r="C13" s="36">
        <v>115245</v>
      </c>
      <c r="D13" s="22" t="s">
        <v>23</v>
      </c>
      <c r="E13" s="11"/>
    </row>
    <row r="14" spans="1:6" x14ac:dyDescent="0.25">
      <c r="A14" s="11"/>
      <c r="B14" s="6" t="s">
        <v>24</v>
      </c>
      <c r="C14" s="24" t="s">
        <v>20</v>
      </c>
      <c r="D14" s="22" t="s">
        <v>25</v>
      </c>
      <c r="E14" s="11"/>
    </row>
    <row r="15" spans="1:6" x14ac:dyDescent="0.25">
      <c r="A15" s="11"/>
      <c r="B15" s="6" t="s">
        <v>26</v>
      </c>
      <c r="C15" s="24" t="s">
        <v>27</v>
      </c>
      <c r="D15" s="22" t="s">
        <v>74</v>
      </c>
      <c r="E15" s="11"/>
    </row>
    <row r="16" spans="1:6" x14ac:dyDescent="0.25">
      <c r="A16" s="11"/>
      <c r="B16" s="11"/>
      <c r="C16" s="11"/>
      <c r="D16" s="11"/>
      <c r="E16" s="11"/>
    </row>
    <row r="17" spans="1:5" ht="50.25" customHeight="1" x14ac:dyDescent="0.25">
      <c r="A17" s="77" t="s">
        <v>241</v>
      </c>
      <c r="B17" s="77"/>
      <c r="C17" s="77"/>
      <c r="D17" s="77"/>
      <c r="E17" s="77"/>
    </row>
    <row r="1048576" ht="17.25" hidden="1" customHeight="1" x14ac:dyDescent="0.25"/>
  </sheetData>
  <mergeCells count="4">
    <mergeCell ref="B4:D4"/>
    <mergeCell ref="C2:D2"/>
    <mergeCell ref="A17:E17"/>
    <mergeCell ref="A1:E1"/>
  </mergeCells>
  <hyperlinks>
    <hyperlink ref="C9" r:id="rId1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1302"/>
  </sheetPr>
  <dimension ref="A1:S28"/>
  <sheetViews>
    <sheetView tabSelected="1" zoomScale="110" zoomScaleNormal="110" workbookViewId="0">
      <selection activeCell="C9" sqref="C9"/>
    </sheetView>
  </sheetViews>
  <sheetFormatPr defaultColWidth="0" defaultRowHeight="15" zeroHeight="1" x14ac:dyDescent="0.25"/>
  <cols>
    <col min="1" max="1" width="28.28515625" customWidth="1"/>
    <col min="2" max="2" width="2.140625" customWidth="1"/>
    <col min="3" max="3" width="26" customWidth="1"/>
    <col min="4" max="4" width="10.85546875" style="11" customWidth="1"/>
    <col min="5" max="5" width="4.42578125" style="11" customWidth="1"/>
    <col min="6" max="6" width="7.28515625" style="11" customWidth="1"/>
    <col min="7" max="7" width="8.140625" style="11" customWidth="1"/>
    <col min="8" max="8" width="4.7109375" style="11" customWidth="1"/>
    <col min="9" max="9" width="7" style="11" customWidth="1"/>
    <col min="10" max="10" width="8" style="11" customWidth="1"/>
    <col min="11" max="11" width="6.7109375" style="11" customWidth="1"/>
    <col min="12" max="12" width="9.5703125" style="11" customWidth="1"/>
    <col min="13" max="13" width="4" style="11" customWidth="1"/>
    <col min="14" max="14" width="5.28515625" style="11" customWidth="1"/>
    <col min="15" max="15" width="4.5703125" style="11" customWidth="1"/>
    <col min="16" max="16" width="5.5703125" style="11" customWidth="1"/>
    <col min="17" max="19" width="0" hidden="1" customWidth="1"/>
    <col min="20" max="16384" width="9.140625" hidden="1"/>
  </cols>
  <sheetData>
    <row r="1" spans="1:19" x14ac:dyDescent="0.25">
      <c r="A1" s="50" t="s">
        <v>28</v>
      </c>
      <c r="B1" s="11"/>
      <c r="C1" s="83" t="s">
        <v>75</v>
      </c>
      <c r="D1" s="83"/>
      <c r="F1" s="83" t="s">
        <v>29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2"/>
      <c r="R1" s="2"/>
      <c r="S1" s="2"/>
    </row>
    <row r="2" spans="1:19" ht="15" customHeight="1" x14ac:dyDescent="0.25">
      <c r="A2" s="7">
        <v>1</v>
      </c>
      <c r="B2" s="11"/>
      <c r="C2" s="28" t="s">
        <v>77</v>
      </c>
      <c r="D2" s="7" t="s">
        <v>30</v>
      </c>
      <c r="F2" s="90" t="s">
        <v>240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2"/>
      <c r="R2" s="2"/>
      <c r="S2" s="2"/>
    </row>
    <row r="3" spans="1:19" s="12" customFormat="1" x14ac:dyDescent="0.25">
      <c r="A3" s="29" t="s">
        <v>0</v>
      </c>
      <c r="B3" s="11"/>
      <c r="C3" s="28" t="s">
        <v>80</v>
      </c>
      <c r="D3" s="7" t="s">
        <v>82</v>
      </c>
      <c r="E3" s="11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9" ht="30" x14ac:dyDescent="0.25">
      <c r="A4" s="7" t="s">
        <v>97</v>
      </c>
      <c r="B4" s="11"/>
      <c r="C4" s="28" t="s">
        <v>44</v>
      </c>
      <c r="D4" s="7" t="s">
        <v>82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2"/>
      <c r="R4" s="2"/>
      <c r="S4" s="2"/>
    </row>
    <row r="5" spans="1:19" ht="15.75" customHeight="1" x14ac:dyDescent="0.25">
      <c r="A5" s="7" t="s">
        <v>1</v>
      </c>
      <c r="B5" s="11"/>
      <c r="C5" s="28" t="s">
        <v>81</v>
      </c>
      <c r="D5" s="7" t="s">
        <v>82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2"/>
      <c r="R5" s="2"/>
      <c r="S5" s="2"/>
    </row>
    <row r="6" spans="1:19" ht="49.5" customHeight="1" x14ac:dyDescent="0.25">
      <c r="A6" s="7" t="s">
        <v>2</v>
      </c>
      <c r="B6" s="11"/>
      <c r="C6" s="28" t="s">
        <v>84</v>
      </c>
      <c r="D6" s="7" t="s">
        <v>82</v>
      </c>
      <c r="F6" s="90" t="s">
        <v>161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2"/>
      <c r="R6" s="2"/>
      <c r="S6" s="2"/>
    </row>
    <row r="7" spans="1:19" ht="46.5" customHeight="1" x14ac:dyDescent="0.25">
      <c r="A7" s="7" t="s">
        <v>95</v>
      </c>
      <c r="B7" s="11"/>
      <c r="C7" s="28" t="s">
        <v>83</v>
      </c>
      <c r="D7" s="7" t="s">
        <v>82</v>
      </c>
      <c r="F7" s="84" t="s">
        <v>98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2"/>
      <c r="R7" s="2"/>
      <c r="S7" s="2"/>
    </row>
    <row r="8" spans="1:19" ht="45.75" customHeight="1" x14ac:dyDescent="0.25">
      <c r="A8" s="28" t="s">
        <v>96</v>
      </c>
      <c r="B8" s="11"/>
      <c r="C8" s="28" t="s">
        <v>31</v>
      </c>
      <c r="D8" s="7" t="s">
        <v>82</v>
      </c>
      <c r="F8" s="84" t="s">
        <v>78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2"/>
      <c r="R8" s="2"/>
      <c r="S8" s="2"/>
    </row>
    <row r="9" spans="1:19" ht="60.75" customHeight="1" x14ac:dyDescent="0.25">
      <c r="A9" s="11"/>
      <c r="B9" s="11"/>
      <c r="C9" s="28" t="s">
        <v>69</v>
      </c>
      <c r="D9" s="7">
        <v>25</v>
      </c>
      <c r="F9" s="84" t="s">
        <v>99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2"/>
      <c r="R9" s="2"/>
      <c r="S9" s="2"/>
    </row>
    <row r="10" spans="1:19" s="11" customFormat="1" ht="6.75" customHeight="1" x14ac:dyDescent="0.15"/>
    <row r="11" spans="1:19" ht="20.25" customHeight="1" x14ac:dyDescent="0.25">
      <c r="A11" s="83" t="s">
        <v>85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5"/>
      <c r="R11" s="2"/>
      <c r="S11" s="2"/>
    </row>
    <row r="12" spans="1:19" s="5" customFormat="1" ht="33.75" customHeight="1" x14ac:dyDescent="0.25">
      <c r="A12" s="89"/>
      <c r="B12" s="89"/>
      <c r="C12" s="51" t="s">
        <v>34</v>
      </c>
      <c r="D12" s="51" t="s">
        <v>35</v>
      </c>
      <c r="E12" s="51" t="s">
        <v>36</v>
      </c>
      <c r="F12" s="71" t="s">
        <v>41</v>
      </c>
      <c r="G12" s="51" t="s">
        <v>76</v>
      </c>
      <c r="H12" s="51" t="s">
        <v>38</v>
      </c>
      <c r="I12" s="51" t="s">
        <v>39</v>
      </c>
      <c r="J12" s="51" t="s">
        <v>42</v>
      </c>
      <c r="K12" s="51" t="s">
        <v>43</v>
      </c>
      <c r="L12" s="51" t="s">
        <v>86</v>
      </c>
      <c r="M12" s="51" t="s">
        <v>87</v>
      </c>
      <c r="N12" s="51" t="s">
        <v>299</v>
      </c>
      <c r="O12" s="71" t="s">
        <v>37</v>
      </c>
      <c r="P12" s="11"/>
    </row>
    <row r="13" spans="1:19" s="5" customFormat="1" x14ac:dyDescent="0.25">
      <c r="A13" s="85" t="s">
        <v>66</v>
      </c>
      <c r="B13" s="86"/>
      <c r="C13" s="42" t="s">
        <v>65</v>
      </c>
      <c r="D13" s="42" t="s">
        <v>40</v>
      </c>
      <c r="E13" s="42" t="s">
        <v>40</v>
      </c>
      <c r="F13" s="44" t="s">
        <v>40</v>
      </c>
      <c r="G13" s="42" t="s">
        <v>40</v>
      </c>
      <c r="H13" s="42" t="s">
        <v>40</v>
      </c>
      <c r="I13" s="42"/>
      <c r="J13" s="42"/>
      <c r="K13" s="42" t="s">
        <v>40</v>
      </c>
      <c r="L13" s="42" t="s">
        <v>40</v>
      </c>
      <c r="M13" s="42" t="s">
        <v>40</v>
      </c>
      <c r="N13" s="43"/>
      <c r="O13" s="42"/>
      <c r="P13" s="11"/>
    </row>
    <row r="14" spans="1:19" s="5" customFormat="1" x14ac:dyDescent="0.25">
      <c r="A14" s="87" t="s">
        <v>67</v>
      </c>
      <c r="B14" s="88"/>
      <c r="C14" s="46" t="s">
        <v>65</v>
      </c>
      <c r="D14" s="46" t="s">
        <v>40</v>
      </c>
      <c r="E14" s="46" t="s">
        <v>40</v>
      </c>
      <c r="F14" s="48" t="s">
        <v>40</v>
      </c>
      <c r="G14" s="46" t="s">
        <v>40</v>
      </c>
      <c r="H14" s="46" t="s">
        <v>40</v>
      </c>
      <c r="I14" s="46" t="s">
        <v>40</v>
      </c>
      <c r="J14" s="46" t="s">
        <v>40</v>
      </c>
      <c r="K14" s="46" t="s">
        <v>40</v>
      </c>
      <c r="L14" s="46" t="s">
        <v>40</v>
      </c>
      <c r="M14" s="46" t="s">
        <v>40</v>
      </c>
      <c r="N14" s="47"/>
      <c r="O14" s="46"/>
      <c r="P14" s="11"/>
    </row>
    <row r="15" spans="1:19" s="5" customFormat="1" x14ac:dyDescent="0.25">
      <c r="A15" s="85" t="s">
        <v>68</v>
      </c>
      <c r="B15" s="86"/>
      <c r="C15" s="42" t="s">
        <v>65</v>
      </c>
      <c r="D15" s="42" t="s">
        <v>40</v>
      </c>
      <c r="E15" s="42" t="s">
        <v>40</v>
      </c>
      <c r="F15" s="44" t="s">
        <v>40</v>
      </c>
      <c r="G15" s="42" t="s">
        <v>40</v>
      </c>
      <c r="H15" s="42" t="s">
        <v>40</v>
      </c>
      <c r="I15" s="42" t="s">
        <v>40</v>
      </c>
      <c r="J15" s="42" t="s">
        <v>40</v>
      </c>
      <c r="K15" s="42" t="s">
        <v>40</v>
      </c>
      <c r="L15" s="42" t="s">
        <v>40</v>
      </c>
      <c r="M15" s="42" t="s">
        <v>40</v>
      </c>
      <c r="N15" s="45" t="s">
        <v>40</v>
      </c>
      <c r="O15" s="42" t="s">
        <v>40</v>
      </c>
      <c r="P15" s="11"/>
    </row>
    <row r="16" spans="1:19" s="30" customFormat="1" x14ac:dyDescent="0.25">
      <c r="A16" s="72" t="s">
        <v>298</v>
      </c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11"/>
    </row>
    <row r="17" spans="1:19" s="11" customFormat="1" ht="9.75" customHeight="1" x14ac:dyDescent="0.15"/>
    <row r="18" spans="1:19" x14ac:dyDescent="0.25">
      <c r="A18" s="83" t="s">
        <v>88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2"/>
      <c r="R18" s="2"/>
      <c r="S18" s="2"/>
    </row>
    <row r="19" spans="1:19" ht="30" customHeight="1" x14ac:dyDescent="0.25">
      <c r="A19" s="84" t="s">
        <v>239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2"/>
      <c r="R19" s="2"/>
      <c r="S19" s="2"/>
    </row>
    <row r="20" spans="1:19" s="11" customFormat="1" ht="8.25" x14ac:dyDescent="0.15"/>
    <row r="21" spans="1:19" s="5" customFormat="1" x14ac:dyDescent="0.25">
      <c r="A21" s="84" t="s">
        <v>53</v>
      </c>
      <c r="B21" s="84"/>
      <c r="C21" s="8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9" s="5" customFormat="1" x14ac:dyDescent="0.25">
      <c r="A22" s="23" t="s">
        <v>47</v>
      </c>
      <c r="B22" s="7" t="s">
        <v>72</v>
      </c>
      <c r="C22" s="23" t="s">
        <v>48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9" s="5" customFormat="1" x14ac:dyDescent="0.25">
      <c r="A23" s="23" t="s">
        <v>49</v>
      </c>
      <c r="B23" s="7" t="s">
        <v>72</v>
      </c>
      <c r="C23" s="23" t="s">
        <v>70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9" s="5" customFormat="1" x14ac:dyDescent="0.25">
      <c r="A24" s="23" t="s">
        <v>50</v>
      </c>
      <c r="B24" s="7" t="s">
        <v>72</v>
      </c>
      <c r="C24" s="23" t="s">
        <v>70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9" s="5" customFormat="1" x14ac:dyDescent="0.25">
      <c r="A25" s="23" t="s">
        <v>51</v>
      </c>
      <c r="B25" s="7" t="s">
        <v>72</v>
      </c>
      <c r="C25" s="23" t="s">
        <v>71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9" s="5" customFormat="1" x14ac:dyDescent="0.25">
      <c r="A26" s="23" t="s">
        <v>52</v>
      </c>
      <c r="B26" s="7" t="s">
        <v>72</v>
      </c>
      <c r="C26" s="23" t="s">
        <v>71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9" hidden="1" x14ac:dyDescent="0.25">
      <c r="Q27" s="2"/>
      <c r="R27" s="2"/>
      <c r="S27" s="2"/>
    </row>
    <row r="28" spans="1:19" hidden="1" x14ac:dyDescent="0.25">
      <c r="Q28" s="2"/>
      <c r="R28" s="2"/>
      <c r="S28" s="2"/>
    </row>
  </sheetData>
  <mergeCells count="15">
    <mergeCell ref="C1:D1"/>
    <mergeCell ref="A21:C21"/>
    <mergeCell ref="A11:P11"/>
    <mergeCell ref="F1:P1"/>
    <mergeCell ref="A13:B13"/>
    <mergeCell ref="A14:B14"/>
    <mergeCell ref="A15:B15"/>
    <mergeCell ref="A12:B12"/>
    <mergeCell ref="F9:P9"/>
    <mergeCell ref="F8:P8"/>
    <mergeCell ref="F7:P7"/>
    <mergeCell ref="F2:P5"/>
    <mergeCell ref="F6:P6"/>
    <mergeCell ref="A18:P18"/>
    <mergeCell ref="A19:P19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Menu</vt:lpstr>
      <vt:lpstr>Business</vt:lpstr>
      <vt:lpstr>Home</vt:lpstr>
      <vt:lpstr>Форма заказа</vt:lpstr>
      <vt:lpstr>Комментарии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Георгий Сальник</dc:creator>
  <cp:lastModifiedBy>Щербакова Анастасия Владимировна</cp:lastModifiedBy>
  <dcterms:created xsi:type="dcterms:W3CDTF">2011-07-21T09:07:49Z</dcterms:created>
  <dcterms:modified xsi:type="dcterms:W3CDTF">2021-04-19T07:50:13Z</dcterms:modified>
</cp:coreProperties>
</file>