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Vorobyev_S\Desktop\PriceListRUSSIA_09_10_2025\"/>
    </mc:Choice>
  </mc:AlternateContent>
  <workbookProtection workbookAlgorithmName="SHA-512" workbookHashValue="eO0nd6Um4tBjz28YdIllZf6zG0XB2VK4jY1bxkCrkxpGO2jEyfTQzoJUXJpuXMB4f3bGA0rsgGWIWkP+/YpCoQ==" workbookSaltValue="j2tan3+vCYMrX9i+qxVr1w==" workbookSpinCount="100000" lockStructure="1"/>
  <bookViews>
    <workbookView xWindow="-492" yWindow="1320" windowWidth="19176" windowHeight="6432"/>
  </bookViews>
  <sheets>
    <sheet name="Order" sheetId="6" r:id="rId1"/>
    <sheet name="SIL" sheetId="9" state="hidden" r:id="rId2"/>
  </sheets>
  <externalReferences>
    <externalReference r:id="rId3"/>
  </externalReferences>
  <definedNames>
    <definedName name="_xlnm._FilterDatabase" localSheetId="0" hidden="1">Order!$A$54:$N$57</definedName>
    <definedName name="_xlnm._FilterDatabase" localSheetId="1" hidden="1">SIL!$A$1:$C$1</definedName>
    <definedName name="DDoS36.5">#REF!</definedName>
    <definedName name="Enterprise36.1">#REF!</definedName>
    <definedName name="LiCTypeDDoS11.3">#REF!</definedName>
    <definedName name="LicTypeLic11.1">#REF!</definedName>
    <definedName name="LicTypeTrfc11.2">#REF!</definedName>
    <definedName name="Media36.4">#REF!</definedName>
    <definedName name="SLA36.6">#REF!</definedName>
    <definedName name="State">#REF!</definedName>
    <definedName name="TermDDoS10.1">#REF!</definedName>
    <definedName name="TermLic10">#REF!</definedName>
    <definedName name="TermSLA10.2">#REF!</definedName>
    <definedName name="traffic36.3">#REF!</definedName>
    <definedName name="TypeDDoS11.3">#REF!</definedName>
    <definedName name="Нет_доп_условий">[1]Лист1!$A$1:$A$6</definedName>
    <definedName name="_xlnm.Print_Area" localSheetId="0">Order!$A$1:$S$63</definedName>
    <definedName name="_xlnm.Print_Area" localSheetId="1">SIL!$A$1:$C$1</definedName>
    <definedName name="Условия">[1]Лист2!$A$1:$A$4</definedName>
  </definedNames>
  <calcPr calcId="162913"/>
</workbook>
</file>

<file path=xl/calcChain.xml><?xml version="1.0" encoding="utf-8"?>
<calcChain xmlns="http://schemas.openxmlformats.org/spreadsheetml/2006/main">
  <c r="R6" i="6" l="1"/>
  <c r="D6" i="6" l="1"/>
  <c r="D9" i="6"/>
  <c r="AB31" i="6" l="1"/>
  <c r="AB24" i="6"/>
  <c r="AB25" i="6"/>
  <c r="AB26" i="6"/>
  <c r="AB27" i="6"/>
  <c r="AB28" i="6"/>
  <c r="AB29" i="6"/>
  <c r="AB30" i="6"/>
  <c r="P24" i="6"/>
  <c r="P25" i="6"/>
  <c r="P26" i="6"/>
  <c r="P27" i="6"/>
  <c r="P28" i="6"/>
  <c r="P29" i="6"/>
  <c r="P30" i="6"/>
  <c r="P31" i="6"/>
  <c r="H25" i="6" l="1"/>
  <c r="I25" i="6" s="1"/>
  <c r="H26" i="6"/>
  <c r="K26" i="6" s="1"/>
  <c r="L26" i="6" s="1"/>
  <c r="M26" i="6" s="1"/>
  <c r="H27" i="6"/>
  <c r="K27" i="6" s="1"/>
  <c r="L27" i="6" s="1"/>
  <c r="M27" i="6" s="1"/>
  <c r="H28" i="6"/>
  <c r="I28" i="6" s="1"/>
  <c r="H29" i="6"/>
  <c r="I29" i="6" s="1"/>
  <c r="H30" i="6"/>
  <c r="I30" i="6" s="1"/>
  <c r="H31" i="6"/>
  <c r="I31" i="6" s="1"/>
  <c r="AJ24" i="6"/>
  <c r="AJ25" i="6"/>
  <c r="AJ26" i="6"/>
  <c r="AJ27" i="6"/>
  <c r="AJ28" i="6"/>
  <c r="AJ29" i="6"/>
  <c r="AJ30" i="6"/>
  <c r="AJ31" i="6"/>
  <c r="AE31" i="6"/>
  <c r="AE24" i="6"/>
  <c r="AE25" i="6"/>
  <c r="AK25" i="6" s="1"/>
  <c r="AE26" i="6"/>
  <c r="AK26" i="6" s="1"/>
  <c r="AE27" i="6"/>
  <c r="AE28" i="6"/>
  <c r="AE29" i="6"/>
  <c r="AK29" i="6" s="1"/>
  <c r="AE30" i="6"/>
  <c r="S31" i="6"/>
  <c r="S30" i="6"/>
  <c r="S29" i="6"/>
  <c r="S28" i="6"/>
  <c r="S27" i="6"/>
  <c r="S26" i="6"/>
  <c r="S25" i="6"/>
  <c r="S24" i="6"/>
  <c r="F31" i="6"/>
  <c r="F30" i="6"/>
  <c r="F29" i="6"/>
  <c r="F28" i="6"/>
  <c r="F27" i="6"/>
  <c r="F26" i="6"/>
  <c r="F25" i="6"/>
  <c r="F24" i="6"/>
  <c r="AK28" i="6" l="1"/>
  <c r="AK31" i="6"/>
  <c r="AK30" i="6"/>
  <c r="AK27" i="6"/>
  <c r="AK24" i="6"/>
  <c r="H24" i="6" s="1"/>
  <c r="I24" i="6" s="1"/>
  <c r="K30" i="6"/>
  <c r="L30" i="6" s="1"/>
  <c r="M30" i="6" s="1"/>
  <c r="K31" i="6"/>
  <c r="L31" i="6" s="1"/>
  <c r="M31" i="6" s="1"/>
  <c r="I27" i="6"/>
  <c r="I26" i="6"/>
  <c r="K28" i="6"/>
  <c r="L28" i="6" s="1"/>
  <c r="M28" i="6" s="1"/>
  <c r="K29" i="6"/>
  <c r="L29" i="6" s="1"/>
  <c r="M29" i="6" s="1"/>
  <c r="K25" i="6"/>
  <c r="L25" i="6" s="1"/>
  <c r="M25" i="6" s="1"/>
  <c r="AH46" i="6"/>
  <c r="AJ45" i="6"/>
  <c r="AI45" i="6"/>
  <c r="AH45" i="6"/>
  <c r="AE45" i="6"/>
  <c r="AE46" i="6"/>
  <c r="AC46" i="6"/>
  <c r="AB46" i="6"/>
  <c r="Z46" i="6"/>
  <c r="Y46" i="6"/>
  <c r="X46" i="6"/>
  <c r="W46" i="6"/>
  <c r="V46" i="6"/>
  <c r="U46" i="6"/>
  <c r="T46" i="6"/>
  <c r="S46" i="6"/>
  <c r="R46" i="6"/>
  <c r="Q46" i="6"/>
  <c r="P46" i="6"/>
  <c r="C46" i="6"/>
  <c r="AC45" i="6"/>
  <c r="AB45" i="6"/>
  <c r="Z45" i="6"/>
  <c r="Y45" i="6"/>
  <c r="X45" i="6"/>
  <c r="W45" i="6"/>
  <c r="V45" i="6"/>
  <c r="U45" i="6"/>
  <c r="T45" i="6"/>
  <c r="S45" i="6"/>
  <c r="R45" i="6"/>
  <c r="Q45" i="6"/>
  <c r="P45" i="6"/>
  <c r="C45" i="6"/>
  <c r="C61" i="6"/>
  <c r="AJ61" i="6"/>
  <c r="AI61" i="6"/>
  <c r="AH61" i="6"/>
  <c r="AE61" i="6"/>
  <c r="AC61" i="6"/>
  <c r="AB61" i="6"/>
  <c r="Z61" i="6"/>
  <c r="Y61" i="6"/>
  <c r="X61" i="6"/>
  <c r="W61" i="6"/>
  <c r="V61" i="6"/>
  <c r="U61" i="6"/>
  <c r="T61" i="6"/>
  <c r="S61" i="6"/>
  <c r="R61" i="6"/>
  <c r="Q61" i="6"/>
  <c r="P61" i="6"/>
  <c r="AI57" i="6"/>
  <c r="AE57" i="6"/>
  <c r="AC57" i="6"/>
  <c r="AB57" i="6"/>
  <c r="Z57" i="6"/>
  <c r="Y57" i="6"/>
  <c r="X57" i="6"/>
  <c r="W57" i="6"/>
  <c r="V57" i="6"/>
  <c r="U57" i="6"/>
  <c r="T57" i="6"/>
  <c r="S57" i="6"/>
  <c r="R57" i="6"/>
  <c r="Q57" i="6"/>
  <c r="P57" i="6"/>
  <c r="P56" i="6"/>
  <c r="Q56" i="6"/>
  <c r="R56" i="6"/>
  <c r="S56" i="6"/>
  <c r="T56" i="6"/>
  <c r="U56" i="6"/>
  <c r="V56" i="6"/>
  <c r="W56" i="6"/>
  <c r="X56" i="6"/>
  <c r="Y56" i="6"/>
  <c r="Z56" i="6"/>
  <c r="AB56" i="6"/>
  <c r="AC56" i="6"/>
  <c r="AE56" i="6"/>
  <c r="AH56" i="6"/>
  <c r="AJ56" i="6"/>
  <c r="C57" i="6"/>
  <c r="C56" i="6"/>
  <c r="F56" i="6"/>
  <c r="AI56" i="6" s="1"/>
  <c r="AJ52" i="6"/>
  <c r="AH52" i="6"/>
  <c r="AE52" i="6"/>
  <c r="AC52" i="6"/>
  <c r="AB52" i="6"/>
  <c r="Z52" i="6"/>
  <c r="Y52" i="6"/>
  <c r="X52" i="6"/>
  <c r="W52" i="6"/>
  <c r="V52" i="6"/>
  <c r="U52" i="6"/>
  <c r="T52" i="6"/>
  <c r="S52" i="6"/>
  <c r="R52" i="6"/>
  <c r="Q52" i="6"/>
  <c r="P52" i="6"/>
  <c r="F52" i="6"/>
  <c r="AI52" i="6" s="1"/>
  <c r="C52" i="6"/>
  <c r="AJ51" i="6"/>
  <c r="AH51" i="6"/>
  <c r="AE51" i="6"/>
  <c r="AC51" i="6"/>
  <c r="AB51" i="6"/>
  <c r="Z51" i="6"/>
  <c r="Y51" i="6"/>
  <c r="X51" i="6"/>
  <c r="W51" i="6"/>
  <c r="V51" i="6"/>
  <c r="U51" i="6"/>
  <c r="T51" i="6"/>
  <c r="S51" i="6"/>
  <c r="R51" i="6"/>
  <c r="Q51" i="6"/>
  <c r="P51" i="6"/>
  <c r="F51" i="6"/>
  <c r="AI51" i="6" s="1"/>
  <c r="C51" i="6"/>
  <c r="F50" i="6"/>
  <c r="AI50" i="6" s="1"/>
  <c r="C50" i="6"/>
  <c r="AJ50" i="6"/>
  <c r="AH50" i="6"/>
  <c r="AE50" i="6"/>
  <c r="AC50" i="6"/>
  <c r="AB50" i="6"/>
  <c r="Z50" i="6"/>
  <c r="Y50" i="6"/>
  <c r="X50" i="6"/>
  <c r="W50" i="6"/>
  <c r="V50" i="6"/>
  <c r="U50" i="6"/>
  <c r="T50" i="6"/>
  <c r="S50" i="6"/>
  <c r="R50" i="6"/>
  <c r="Q50" i="6"/>
  <c r="P50" i="6"/>
  <c r="K24" i="6" l="1"/>
  <c r="L24" i="6" s="1"/>
  <c r="M24" i="6" s="1"/>
  <c r="AK46" i="6"/>
  <c r="H46" i="6" s="1"/>
  <c r="I46" i="6" s="1"/>
  <c r="AK45" i="6"/>
  <c r="H45" i="6" s="1"/>
  <c r="K45" i="6" s="1"/>
  <c r="L45" i="6" s="1"/>
  <c r="AK57" i="6"/>
  <c r="H57" i="6" s="1"/>
  <c r="K57" i="6" s="1"/>
  <c r="L57" i="6" s="1"/>
  <c r="M57" i="6" s="1"/>
  <c r="AK61" i="6"/>
  <c r="H61" i="6" s="1"/>
  <c r="AK56" i="6"/>
  <c r="AK51" i="6"/>
  <c r="H51" i="6" s="1"/>
  <c r="I51" i="6" s="1"/>
  <c r="AK52" i="6"/>
  <c r="H52" i="6" s="1"/>
  <c r="I52" i="6" s="1"/>
  <c r="AK50" i="6"/>
  <c r="H50" i="6" s="1"/>
  <c r="I50" i="6" s="1"/>
  <c r="H56" i="6" l="1"/>
  <c r="K56" i="6" s="1"/>
  <c r="L56" i="6" s="1"/>
  <c r="M56" i="6" s="1"/>
  <c r="K46" i="6"/>
  <c r="L46" i="6" s="1"/>
  <c r="I45" i="6"/>
  <c r="I61" i="6"/>
  <c r="K61" i="6"/>
  <c r="L61" i="6" s="1"/>
  <c r="I57" i="6"/>
  <c r="K51" i="6"/>
  <c r="L51" i="6" s="1"/>
  <c r="K52" i="6"/>
  <c r="L52" i="6" s="1"/>
  <c r="K50" i="6"/>
  <c r="L50" i="6" s="1"/>
  <c r="I56" i="6" l="1"/>
  <c r="AH42" i="6" l="1"/>
  <c r="F66" i="6" l="1"/>
  <c r="C66" i="6" l="1"/>
  <c r="P64" i="6" l="1"/>
  <c r="Q64" i="6"/>
  <c r="R64" i="6"/>
  <c r="T64" i="6"/>
  <c r="U64" i="6"/>
  <c r="V64" i="6"/>
  <c r="W64" i="6"/>
  <c r="X64" i="6"/>
  <c r="Y64" i="6"/>
  <c r="Z64" i="6"/>
  <c r="AB64" i="6"/>
  <c r="AC64" i="6"/>
  <c r="AE64" i="6"/>
  <c r="AI64" i="6"/>
  <c r="P66" i="6"/>
  <c r="Q66" i="6"/>
  <c r="R66" i="6"/>
  <c r="S66" i="6"/>
  <c r="T66" i="6"/>
  <c r="U66" i="6"/>
  <c r="V66" i="6"/>
  <c r="W66" i="6"/>
  <c r="X66" i="6"/>
  <c r="Y66" i="6"/>
  <c r="Z66" i="6"/>
  <c r="AB66" i="6"/>
  <c r="AC66" i="6"/>
  <c r="AE66" i="6"/>
  <c r="AK66" i="6" s="1"/>
  <c r="H66" i="6" s="1"/>
  <c r="I66" i="6" s="1"/>
  <c r="K66" i="6" l="1"/>
  <c r="L66" i="6" s="1"/>
  <c r="M66" i="6" s="1"/>
  <c r="C38" i="6" l="1"/>
  <c r="C37" i="6"/>
  <c r="AJ37" i="6"/>
  <c r="AK37" i="6" s="1"/>
  <c r="H37" i="6" s="1"/>
  <c r="AC37" i="6"/>
  <c r="AB37" i="6"/>
  <c r="Z37" i="6"/>
  <c r="Y37" i="6"/>
  <c r="X37" i="6"/>
  <c r="W37" i="6"/>
  <c r="V37" i="6"/>
  <c r="U37" i="6"/>
  <c r="T37" i="6"/>
  <c r="S37" i="6"/>
  <c r="R37" i="6"/>
  <c r="Q37" i="6"/>
  <c r="P37" i="6"/>
  <c r="F37" i="6"/>
  <c r="AJ38" i="6"/>
  <c r="AK38" i="6" s="1"/>
  <c r="H38" i="6" s="1"/>
  <c r="AC38" i="6"/>
  <c r="AB38" i="6"/>
  <c r="Z38" i="6"/>
  <c r="Y38" i="6"/>
  <c r="X38" i="6"/>
  <c r="W38" i="6"/>
  <c r="V38" i="6"/>
  <c r="U38" i="6"/>
  <c r="T38" i="6"/>
  <c r="S38" i="6"/>
  <c r="R38" i="6"/>
  <c r="Q38" i="6"/>
  <c r="P38" i="6"/>
  <c r="F38" i="6"/>
  <c r="AC36" i="6"/>
  <c r="AC42" i="6"/>
  <c r="AC43" i="6"/>
  <c r="AC44" i="6"/>
  <c r="P44" i="6"/>
  <c r="R36" i="6"/>
  <c r="Q36" i="6"/>
  <c r="P36" i="6"/>
  <c r="P42" i="6"/>
  <c r="Q44" i="6"/>
  <c r="AJ36" i="6"/>
  <c r="AK36" i="6" s="1"/>
  <c r="H36" i="6" s="1"/>
  <c r="I36" i="6" s="1"/>
  <c r="T36" i="6"/>
  <c r="U36" i="6"/>
  <c r="V36" i="6"/>
  <c r="W36" i="6"/>
  <c r="X36" i="6"/>
  <c r="Y36" i="6"/>
  <c r="Z36" i="6"/>
  <c r="AB36" i="6"/>
  <c r="S36" i="6"/>
  <c r="F36" i="6"/>
  <c r="C36" i="6"/>
  <c r="C44" i="6"/>
  <c r="C43" i="6"/>
  <c r="C42" i="6"/>
  <c r="AH44" i="6"/>
  <c r="AH43" i="6"/>
  <c r="AI44" i="6"/>
  <c r="AJ44" i="6"/>
  <c r="AE44" i="6"/>
  <c r="AI43" i="6"/>
  <c r="AE43" i="6"/>
  <c r="AJ43" i="6"/>
  <c r="AI42" i="6"/>
  <c r="AJ42" i="6"/>
  <c r="AE42" i="6"/>
  <c r="Q6" i="6"/>
  <c r="J6" i="6" s="1"/>
  <c r="I2" i="6"/>
  <c r="W43" i="6"/>
  <c r="X43" i="6"/>
  <c r="W44" i="6"/>
  <c r="X44" i="6"/>
  <c r="X42" i="6"/>
  <c r="W42" i="6"/>
  <c r="V43" i="6"/>
  <c r="V44" i="6"/>
  <c r="V42" i="6"/>
  <c r="Y42" i="6"/>
  <c r="Y43" i="6"/>
  <c r="Y44" i="6"/>
  <c r="Z44" i="6"/>
  <c r="U44" i="6"/>
  <c r="T44" i="6"/>
  <c r="S44" i="6"/>
  <c r="R44" i="6"/>
  <c r="Z43" i="6"/>
  <c r="U43" i="6"/>
  <c r="T43" i="6"/>
  <c r="S43" i="6"/>
  <c r="R43" i="6"/>
  <c r="Q43" i="6"/>
  <c r="P43" i="6"/>
  <c r="Z42" i="6"/>
  <c r="U42" i="6"/>
  <c r="T42" i="6"/>
  <c r="S42" i="6"/>
  <c r="R42" i="6"/>
  <c r="Q42" i="6"/>
  <c r="AB43" i="6"/>
  <c r="AB44" i="6"/>
  <c r="AB42" i="6"/>
  <c r="I38" i="6" l="1"/>
  <c r="K38" i="6"/>
  <c r="L38" i="6" s="1"/>
  <c r="K37" i="6"/>
  <c r="L37" i="6" s="1"/>
  <c r="I37" i="6"/>
  <c r="K36" i="6"/>
  <c r="L36" i="6" s="1"/>
  <c r="AK43" i="6"/>
  <c r="H43" i="6" s="1"/>
  <c r="I43" i="6" s="1"/>
  <c r="AK44" i="6"/>
  <c r="H44" i="6" s="1"/>
  <c r="AK42" i="6"/>
  <c r="H42" i="6" s="1"/>
  <c r="AF7" i="6"/>
  <c r="R7" i="6" s="1"/>
  <c r="I44" i="6" l="1"/>
  <c r="K44" i="6"/>
  <c r="L44" i="6" s="1"/>
  <c r="K43" i="6"/>
  <c r="L43" i="6" s="1"/>
  <c r="K42" i="6"/>
  <c r="L42" i="6" s="1"/>
  <c r="I42" i="6"/>
  <c r="D14" i="6"/>
  <c r="D11" i="6"/>
  <c r="D16" i="6"/>
  <c r="D7" i="6"/>
  <c r="D15" i="6"/>
  <c r="D10" i="6"/>
  <c r="D12" i="6"/>
</calcChain>
</file>

<file path=xl/sharedStrings.xml><?xml version="1.0" encoding="utf-8"?>
<sst xmlns="http://schemas.openxmlformats.org/spreadsheetml/2006/main" count="406" uniqueCount="119">
  <si>
    <t>Сегодня</t>
  </si>
  <si>
    <t>4644 Kaspersky DDoS Prevention, Extended Cover Option</t>
  </si>
  <si>
    <t>M 1 month</t>
  </si>
  <si>
    <t>B</t>
  </si>
  <si>
    <t>ФИО ответственного сотрудника Пользователя.</t>
  </si>
  <si>
    <t>Страна *</t>
  </si>
  <si>
    <t>Регистрационные данные.</t>
  </si>
  <si>
    <t>Z</t>
  </si>
  <si>
    <t>R</t>
  </si>
  <si>
    <t>E</t>
  </si>
  <si>
    <t>F</t>
  </si>
  <si>
    <t>ProdCode</t>
  </si>
  <si>
    <t>A</t>
  </si>
  <si>
    <t>C</t>
  </si>
  <si>
    <t>M</t>
  </si>
  <si>
    <t>Q</t>
  </si>
  <si>
    <t>PartNumber</t>
  </si>
  <si>
    <t>Город нахождения Пользователя (центральный офис)</t>
  </si>
  <si>
    <t>Партнер</t>
  </si>
  <si>
    <t>Контактные данные пользователя</t>
  </si>
  <si>
    <t>Адрес</t>
  </si>
  <si>
    <t>Полное наименование продукта</t>
  </si>
  <si>
    <t>Код и краткое название продукта</t>
  </si>
  <si>
    <t>E-mail Пользователя для связи по вопросам тех. поддержки.</t>
  </si>
  <si>
    <t>Почтовый индекс Пользователя по фактическому адресу.</t>
  </si>
  <si>
    <t>PN</t>
  </si>
  <si>
    <t>S Base</t>
  </si>
  <si>
    <t>R Renewal</t>
  </si>
  <si>
    <t>P/O</t>
  </si>
  <si>
    <t>PO</t>
  </si>
  <si>
    <t>Примечания</t>
  </si>
  <si>
    <t>Order Number</t>
  </si>
  <si>
    <t>№ телефона Пользователя.</t>
  </si>
  <si>
    <t>№ факса Пользователя.</t>
  </si>
  <si>
    <t>Только: улица, дом (строение, корпус, офис,…)</t>
  </si>
  <si>
    <t>Тип лиц.</t>
  </si>
  <si>
    <t>http://www.kaspersky.ru</t>
  </si>
  <si>
    <t>Область / Республика / Край / Округ расположения Пользователя.</t>
  </si>
  <si>
    <t>Состав</t>
  </si>
  <si>
    <t>№ п/п</t>
  </si>
  <si>
    <t>Кол-во</t>
  </si>
  <si>
    <t>Russian Federation</t>
  </si>
  <si>
    <t>-</t>
  </si>
  <si>
    <t>PIN</t>
  </si>
  <si>
    <t>Поставка</t>
  </si>
  <si>
    <t>Подписка</t>
  </si>
  <si>
    <t>Пользователь</t>
  </si>
  <si>
    <t>Страна</t>
  </si>
  <si>
    <t>Область</t>
  </si>
  <si>
    <t>Город</t>
  </si>
  <si>
    <t>Контактное лицо</t>
  </si>
  <si>
    <t>Телефон</t>
  </si>
  <si>
    <t>Факс</t>
  </si>
  <si>
    <t>Email</t>
  </si>
  <si>
    <t>Почтовый индекс</t>
  </si>
  <si>
    <t>Служебная информация.</t>
  </si>
  <si>
    <t>Продукты для бизнес-пользователей (осуществляется передача права по лицензионному договору)</t>
  </si>
  <si>
    <t>ИНН</t>
  </si>
  <si>
    <t>ИНН Юр лица пользователя, указанного в лиц договоре.</t>
  </si>
  <si>
    <t>Данные заносить/выбирать только в серых полях.</t>
  </si>
  <si>
    <t>Дополнительная информация к заказу.</t>
  </si>
  <si>
    <t>Дистри</t>
  </si>
  <si>
    <t>НЕ МЕНЯТЬ данные в зеленых полях.</t>
  </si>
  <si>
    <t>H Add-on</t>
  </si>
  <si>
    <t>W CrossGrade</t>
  </si>
  <si>
    <t>Другие продукты (осуществляется продажа по договору на услуги или поставки)</t>
  </si>
  <si>
    <t>5+5</t>
  </si>
  <si>
    <t>Для расчета цен используйте текущий прайс-лист.</t>
  </si>
  <si>
    <t>Рабочая информация.</t>
  </si>
  <si>
    <t>Номер заказа реселлера</t>
  </si>
  <si>
    <t>e-mail для оповещения</t>
  </si>
  <si>
    <t>Выбрать доп условие</t>
  </si>
  <si>
    <t>Нет доп условий</t>
  </si>
  <si>
    <t>4133 Kaspersky Small Office Security 5 for 5WKS+5MD</t>
  </si>
  <si>
    <t>8531 Acronis Backup Advanced Universal</t>
  </si>
  <si>
    <t>4641 Kaspersky DDoS Prevention, Immediate Cover</t>
  </si>
  <si>
    <t>Media</t>
  </si>
  <si>
    <t>Форма заказа продуктов АО "Лаборатория Касперского" при продажах на территории Российской Федерации.</t>
  </si>
  <si>
    <t>SOHO</t>
  </si>
  <si>
    <t>SMB+Enterprise (License)</t>
  </si>
  <si>
    <t>SMB+Enterprise (Pack)</t>
  </si>
  <si>
    <t>Traffic</t>
  </si>
  <si>
    <t>Цена</t>
  </si>
  <si>
    <t>Сумма</t>
  </si>
  <si>
    <t>L</t>
  </si>
  <si>
    <t>НДС</t>
  </si>
  <si>
    <t>Без НДС</t>
  </si>
  <si>
    <t>НДС, 18%</t>
  </si>
  <si>
    <t>SKUPrice</t>
  </si>
  <si>
    <t>SaleItemName</t>
  </si>
  <si>
    <t>Продукты для розничной продажи (поставляются по договору поставки)</t>
  </si>
  <si>
    <t>Box</t>
  </si>
  <si>
    <t>Card</t>
  </si>
  <si>
    <t>O</t>
  </si>
  <si>
    <t>8552 Kaspersky Private Security Network, Standard</t>
  </si>
  <si>
    <t>8553 Kaspersky Private Security Network, Advanced</t>
  </si>
  <si>
    <t>Services</t>
  </si>
  <si>
    <t>В заказах на дозакупку, продление с расширением, Add-On, а также в заказах по спецпредложениям и акциям, цены будут иными. За коммерческим предложением обращайтесь к своему поставщику.</t>
  </si>
  <si>
    <t>Box, Card</t>
  </si>
  <si>
    <t>НДС, 20%</t>
  </si>
  <si>
    <t>KL1041RBCFS</t>
  </si>
  <si>
    <t>KL1041RBEFS</t>
  </si>
  <si>
    <t>KL1041ROCFS</t>
  </si>
  <si>
    <t>KL1041ROEFS</t>
  </si>
  <si>
    <t>KL1050RBCFS</t>
  </si>
  <si>
    <t>KL1050RBEFS</t>
  </si>
  <si>
    <t>KL1050ROCFS</t>
  </si>
  <si>
    <t>KL1050ROEFS</t>
  </si>
  <si>
    <t>Kaspersky Standard Russian Edition. 3-Device 1 year Base Box - Программный продукт</t>
  </si>
  <si>
    <t>Kaspersky Standard Russian Edition. 5-Device 1 year Base Box - Программный продукт</t>
  </si>
  <si>
    <t>Kaspersky Standard Russian Edition. 3-Device 1 year Base Card - Программный продукт</t>
  </si>
  <si>
    <t>Kaspersky Standard Russian Edition. 5-Device 1 year Base Card - Программный продукт</t>
  </si>
  <si>
    <t>Kaspersky Plus + Who Calls Russian Edition. 3-Device 1 year Base Box - Программный продукт</t>
  </si>
  <si>
    <t>Kaspersky Plus + Who Calls Russian Edition. 5-Device 1 year Base Box - Программный продукт</t>
  </si>
  <si>
    <t>Kaspersky Plus + Who Calls Russian Edition. 3-Device 1 year Base Card - Программный продукт</t>
  </si>
  <si>
    <t>Kaspersky Plus + Who Calls Russian Edition. 5-Device 1 year Base Card - Программный продукт</t>
  </si>
  <si>
    <t>1041 Standard</t>
  </si>
  <si>
    <t>1050 Plus + Who Calls</t>
  </si>
  <si>
    <t>Форма к прайс-листу от 09.10.2025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</si>
</sst>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₽&quot;;\-#,##0.00\ &quot;₽&quot;"/>
    <numFmt numFmtId="164" formatCode="_-* #,##0.00_р_._-;\-* #,##0.00_р_._-;_-* &quot;-&quot;??_р_._-;_-@_-"/>
    <numFmt numFmtId="165" formatCode="#,##0.00\ &quot;₽&quot;"/>
  </numFmts>
  <fonts count="4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8"/>
      <name val="Arial"/>
      <family val="2"/>
      <charset val="204"/>
    </font>
    <font>
      <sz val="8"/>
      <name val="Arial Narrow"/>
      <family val="2"/>
      <charset val="204"/>
    </font>
    <font>
      <sz val="8"/>
      <color indexed="8"/>
      <name val="Arial Narrow"/>
      <family val="2"/>
      <charset val="204"/>
    </font>
    <font>
      <u/>
      <sz val="10"/>
      <color indexed="12"/>
      <name val="Arial Cyr"/>
      <charset val="204"/>
    </font>
    <font>
      <sz val="8"/>
      <color indexed="9"/>
      <name val="Arial Narrow"/>
      <family val="2"/>
      <charset val="204"/>
    </font>
    <font>
      <sz val="8"/>
      <color indexed="12"/>
      <name val="Arial Narrow"/>
      <family val="2"/>
      <charset val="204"/>
    </font>
    <font>
      <sz val="8"/>
      <color indexed="16"/>
      <name val="Arial Narrow"/>
      <family val="2"/>
      <charset val="204"/>
    </font>
    <font>
      <u/>
      <sz val="8"/>
      <name val="Arial Narrow"/>
      <family val="2"/>
      <charset val="204"/>
    </font>
    <font>
      <b/>
      <sz val="10"/>
      <name val="Arial Cyr"/>
      <charset val="204"/>
    </font>
    <font>
      <sz val="8"/>
      <color indexed="10"/>
      <name val="Arial Narrow"/>
      <family val="2"/>
      <charset val="204"/>
    </font>
    <font>
      <b/>
      <sz val="10"/>
      <color indexed="10"/>
      <name val="Arial Cyr"/>
      <charset val="204"/>
    </font>
    <font>
      <sz val="8"/>
      <color indexed="8"/>
      <name val="Arial Narrow"/>
      <family val="2"/>
      <charset val="204"/>
    </font>
    <font>
      <u/>
      <sz val="8"/>
      <color indexed="8"/>
      <name val="Arial Narrow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Arial Narrow"/>
      <family val="2"/>
      <charset val="204"/>
    </font>
    <font>
      <b/>
      <sz val="10"/>
      <color rgb="FFFF0000"/>
      <name val="Arial Cyr"/>
      <charset val="204"/>
    </font>
    <font>
      <b/>
      <sz val="10"/>
      <color theme="0"/>
      <name val="Arial Cyr"/>
      <charset val="204"/>
    </font>
    <font>
      <b/>
      <sz val="8"/>
      <color theme="9" tint="-0.249977111117893"/>
      <name val="Arial Narrow"/>
      <family val="2"/>
      <charset val="204"/>
    </font>
    <font>
      <b/>
      <sz val="8"/>
      <color rgb="FF7030A0"/>
      <name val="Arial Narrow"/>
      <family val="2"/>
      <charset val="204"/>
    </font>
    <font>
      <b/>
      <sz val="8"/>
      <color rgb="FFC00000"/>
      <name val="Arial Narrow"/>
      <family val="2"/>
      <charset val="204"/>
    </font>
    <font>
      <b/>
      <sz val="8"/>
      <color rgb="FF002060"/>
      <name val="Arial Narrow"/>
      <family val="2"/>
      <charset val="204"/>
    </font>
    <font>
      <sz val="8"/>
      <color rgb="FF7030A0"/>
      <name val="Arial Narrow"/>
      <family val="2"/>
      <charset val="204"/>
    </font>
    <font>
      <b/>
      <sz val="10"/>
      <color rgb="FFFF0000"/>
      <name val="Arial Narrow"/>
      <family val="2"/>
      <charset val="204"/>
    </font>
    <font>
      <sz val="10"/>
      <color rgb="FFFF0000"/>
      <name val="Arial Narrow"/>
      <family val="2"/>
      <charset val="204"/>
    </font>
    <font>
      <u/>
      <sz val="10"/>
      <color rgb="FF0000FF"/>
      <name val="Arial"/>
      <family val="2"/>
      <charset val="204"/>
    </font>
    <font>
      <sz val="8"/>
      <color rgb="FFFFFF00"/>
      <name val="Arial Narrow"/>
      <family val="2"/>
      <charset val="204"/>
    </font>
    <font>
      <sz val="10"/>
      <name val="Times New Roman"/>
      <family val="1"/>
      <charset val="204"/>
    </font>
    <font>
      <sz val="8"/>
      <color theme="0"/>
      <name val="Arial Narrow"/>
      <family val="2"/>
      <charset val="204"/>
    </font>
    <font>
      <b/>
      <sz val="10"/>
      <color theme="0"/>
      <name val="Arial Narrow"/>
      <family val="2"/>
      <charset val="204"/>
    </font>
    <font>
      <sz val="10"/>
      <color indexed="8"/>
      <name val="Arial"/>
      <family val="2"/>
    </font>
    <font>
      <sz val="8"/>
      <color indexed="8"/>
      <name val="Arial Narrow"/>
      <family val="2"/>
    </font>
    <font>
      <i/>
      <sz val="10"/>
      <name val="Arial Cyr"/>
      <charset val="204"/>
    </font>
    <font>
      <sz val="10"/>
      <color theme="0"/>
      <name val="Arial Cyr"/>
      <charset val="204"/>
    </font>
    <font>
      <i/>
      <sz val="10"/>
      <color theme="0"/>
      <name val="Arial Cyr"/>
      <charset val="204"/>
    </font>
    <font>
      <b/>
      <sz val="8"/>
      <color indexed="10"/>
      <name val="Arial Narrow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1F7DB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" fillId="0" borderId="0"/>
    <xf numFmtId="164" fontId="1" fillId="0" borderId="0" applyFont="0" applyFill="0" applyBorder="0" applyAlignment="0" applyProtection="0"/>
    <xf numFmtId="0" fontId="35" fillId="0" borderId="0"/>
    <xf numFmtId="0" fontId="3" fillId="0" borderId="0"/>
  </cellStyleXfs>
  <cellXfs count="257">
    <xf numFmtId="0" fontId="0" fillId="0" borderId="0" xfId="0"/>
    <xf numFmtId="0" fontId="22" fillId="5" borderId="36" xfId="0" applyFont="1" applyFill="1" applyBorder="1" applyAlignment="1" applyProtection="1">
      <alignment horizontal="left" vertical="center"/>
      <protection hidden="1"/>
    </xf>
    <xf numFmtId="0" fontId="7" fillId="4" borderId="11" xfId="0" applyFont="1" applyFill="1" applyBorder="1" applyAlignment="1" applyProtection="1">
      <alignment horizontal="left"/>
      <protection hidden="1"/>
    </xf>
    <xf numFmtId="0" fontId="7" fillId="4" borderId="31" xfId="0" applyFont="1" applyFill="1" applyBorder="1" applyAlignment="1" applyProtection="1">
      <alignment horizontal="left"/>
      <protection hidden="1"/>
    </xf>
    <xf numFmtId="0" fontId="22" fillId="5" borderId="0" xfId="0" applyFont="1" applyFill="1" applyBorder="1" applyAlignment="1" applyProtection="1">
      <alignment horizontal="left"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7" fillId="0" borderId="0" xfId="0" applyFont="1" applyFill="1" applyProtection="1">
      <protection hidden="1"/>
    </xf>
    <xf numFmtId="0" fontId="7" fillId="2" borderId="1" xfId="0" applyFont="1" applyFill="1" applyBorder="1" applyAlignment="1" applyProtection="1">
      <alignment vertical="top" wrapText="1"/>
      <protection hidden="1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vertical="top" wrapText="1"/>
      <protection hidden="1"/>
    </xf>
    <xf numFmtId="49" fontId="4" fillId="0" borderId="0" xfId="10" applyNumberFormat="1" applyFont="1" applyFill="1" applyBorder="1" applyProtection="1">
      <protection hidden="1"/>
    </xf>
    <xf numFmtId="49" fontId="2" fillId="0" borderId="0" xfId="7" applyNumberFormat="1" applyFont="1" applyFill="1" applyBorder="1" applyAlignment="1" applyProtection="1">
      <protection hidden="1"/>
    </xf>
    <xf numFmtId="0" fontId="4" fillId="0" borderId="0" xfId="0" applyFont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top" wrapText="1"/>
      <protection hidden="1"/>
    </xf>
    <xf numFmtId="0" fontId="4" fillId="0" borderId="0" xfId="0" applyFont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7" fillId="2" borderId="4" xfId="0" applyFont="1" applyFill="1" applyBorder="1" applyAlignment="1" applyProtection="1">
      <alignment vertical="top" wrapText="1"/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49" fontId="4" fillId="0" borderId="0" xfId="0" applyNumberFormat="1" applyFont="1" applyFill="1" applyProtection="1">
      <protection hidden="1"/>
    </xf>
    <xf numFmtId="49" fontId="4" fillId="0" borderId="0" xfId="0" applyNumberFormat="1" applyFont="1" applyProtection="1">
      <protection hidden="1"/>
    </xf>
    <xf numFmtId="0" fontId="4" fillId="0" borderId="0" xfId="0" applyFont="1" applyFill="1" applyBorder="1" applyAlignment="1" applyProtection="1">
      <alignment horizontal="right"/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protection hidden="1"/>
    </xf>
    <xf numFmtId="0" fontId="7" fillId="0" borderId="8" xfId="0" applyFont="1" applyFill="1" applyBorder="1" applyAlignment="1" applyProtection="1">
      <alignment vertical="top" wrapText="1"/>
      <protection hidden="1"/>
    </xf>
    <xf numFmtId="0" fontId="10" fillId="0" borderId="0" xfId="0" applyFont="1" applyAlignment="1" applyProtection="1">
      <protection hidden="1"/>
    </xf>
    <xf numFmtId="0" fontId="10" fillId="0" borderId="0" xfId="0" applyFont="1" applyFill="1" applyBorder="1" applyAlignment="1" applyProtection="1">
      <alignment vertical="top"/>
      <protection hidden="1"/>
    </xf>
    <xf numFmtId="0" fontId="10" fillId="0" borderId="0" xfId="7" applyFont="1" applyAlignment="1" applyProtection="1">
      <alignment horizontal="left"/>
      <protection hidden="1"/>
    </xf>
    <xf numFmtId="0" fontId="11" fillId="0" borderId="0" xfId="1" applyProtection="1">
      <protection hidden="1"/>
    </xf>
    <xf numFmtId="0" fontId="11" fillId="0" borderId="0" xfId="1" applyFill="1" applyProtection="1">
      <protection hidden="1"/>
    </xf>
    <xf numFmtId="0" fontId="11" fillId="0" borderId="0" xfId="1" applyAlignment="1" applyProtection="1">
      <protection hidden="1"/>
    </xf>
    <xf numFmtId="0" fontId="12" fillId="0" borderId="0" xfId="0" applyFont="1" applyFill="1" applyBorder="1" applyProtection="1">
      <protection hidden="1"/>
    </xf>
    <xf numFmtId="0" fontId="12" fillId="0" borderId="0" xfId="0" applyFont="1" applyFill="1" applyProtection="1">
      <protection hidden="1"/>
    </xf>
    <xf numFmtId="0" fontId="12" fillId="0" borderId="0" xfId="0" applyFont="1" applyFill="1" applyAlignment="1" applyProtection="1">
      <protection hidden="1"/>
    </xf>
    <xf numFmtId="0" fontId="12" fillId="0" borderId="0" xfId="0" applyFont="1" applyFill="1" applyAlignment="1" applyProtection="1">
      <alignment vertical="top" wrapText="1"/>
      <protection hidden="1"/>
    </xf>
    <xf numFmtId="49" fontId="12" fillId="0" borderId="0" xfId="0" applyNumberFormat="1" applyFont="1" applyFill="1" applyProtection="1">
      <protection hidden="1"/>
    </xf>
    <xf numFmtId="0" fontId="14" fillId="0" borderId="0" xfId="9" applyFont="1" applyFill="1" applyBorder="1" applyAlignment="1" applyProtection="1">
      <alignment horizontal="center" vertical="center"/>
      <protection hidden="1"/>
    </xf>
    <xf numFmtId="0" fontId="15" fillId="0" borderId="0" xfId="7" applyFont="1" applyFill="1" applyBorder="1" applyAlignment="1" applyProtection="1">
      <alignment horizontal="right" vertical="center"/>
      <protection hidden="1"/>
    </xf>
    <xf numFmtId="14" fontId="14" fillId="0" borderId="0" xfId="9" applyNumberFormat="1" applyFont="1" applyFill="1" applyBorder="1" applyAlignment="1" applyProtection="1">
      <alignment horizontal="left" vertical="center"/>
      <protection hidden="1"/>
    </xf>
    <xf numFmtId="0" fontId="5" fillId="0" borderId="0" xfId="9" applyFont="1" applyFill="1" applyBorder="1" applyAlignment="1" applyProtection="1">
      <alignment horizontal="center" vertical="center"/>
      <protection hidden="1"/>
    </xf>
    <xf numFmtId="0" fontId="12" fillId="0" borderId="0" xfId="9" applyFont="1" applyFill="1" applyBorder="1" applyAlignment="1" applyProtection="1">
      <alignment horizontal="left" vertical="center"/>
      <protection hidden="1"/>
    </xf>
    <xf numFmtId="0" fontId="20" fillId="0" borderId="0" xfId="0" applyFont="1" applyFill="1" applyBorder="1" applyProtection="1">
      <protection hidden="1"/>
    </xf>
    <xf numFmtId="0" fontId="20" fillId="0" borderId="0" xfId="0" applyFont="1" applyFill="1" applyProtection="1">
      <protection hidden="1"/>
    </xf>
    <xf numFmtId="0" fontId="20" fillId="0" borderId="0" xfId="0" applyFont="1" applyFill="1" applyAlignment="1" applyProtection="1">
      <protection hidden="1"/>
    </xf>
    <xf numFmtId="0" fontId="20" fillId="0" borderId="0" xfId="0" applyFont="1" applyFill="1" applyAlignment="1" applyProtection="1">
      <alignment vertical="top" wrapText="1"/>
      <protection hidden="1"/>
    </xf>
    <xf numFmtId="49" fontId="20" fillId="0" borderId="0" xfId="0" applyNumberFormat="1" applyFont="1" applyFill="1" applyProtection="1">
      <protection hidden="1"/>
    </xf>
    <xf numFmtId="49" fontId="4" fillId="6" borderId="9" xfId="0" applyNumberFormat="1" applyFont="1" applyFill="1" applyBorder="1" applyAlignment="1" applyProtection="1">
      <alignment horizontal="left"/>
      <protection locked="0"/>
    </xf>
    <xf numFmtId="49" fontId="4" fillId="6" borderId="7" xfId="0" applyNumberFormat="1" applyFont="1" applyFill="1" applyBorder="1" applyAlignment="1" applyProtection="1">
      <alignment horizontal="left"/>
      <protection locked="0"/>
    </xf>
    <xf numFmtId="0" fontId="23" fillId="0" borderId="0" xfId="9" applyFont="1" applyFill="1" applyBorder="1" applyAlignment="1" applyProtection="1">
      <alignment horizontal="center" vertical="center"/>
      <protection hidden="1"/>
    </xf>
    <xf numFmtId="0" fontId="24" fillId="0" borderId="0" xfId="9" applyFont="1" applyFill="1" applyBorder="1" applyAlignment="1" applyProtection="1">
      <alignment horizontal="center" vertical="center"/>
      <protection hidden="1"/>
    </xf>
    <xf numFmtId="0" fontId="25" fillId="0" borderId="0" xfId="9" applyFont="1" applyFill="1" applyBorder="1" applyAlignment="1" applyProtection="1">
      <alignment horizontal="center" vertical="center"/>
      <protection hidden="1"/>
    </xf>
    <xf numFmtId="0" fontId="26" fillId="0" borderId="0" xfId="9" applyFont="1" applyFill="1" applyBorder="1" applyAlignment="1" applyProtection="1">
      <alignment horizontal="center" vertical="center"/>
      <protection hidden="1"/>
    </xf>
    <xf numFmtId="0" fontId="11" fillId="0" borderId="0" xfId="1" applyBorder="1" applyProtection="1">
      <protection hidden="1"/>
    </xf>
    <xf numFmtId="0" fontId="0" fillId="0" borderId="0" xfId="0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0" fontId="21" fillId="0" borderId="0" xfId="0" applyFont="1" applyFill="1" applyBorder="1" applyProtection="1">
      <protection hidden="1"/>
    </xf>
    <xf numFmtId="0" fontId="7" fillId="4" borderId="11" xfId="0" applyFont="1" applyFill="1" applyBorder="1" applyAlignment="1" applyProtection="1">
      <alignment horizontal="left"/>
      <protection hidden="1"/>
    </xf>
    <xf numFmtId="0" fontId="7" fillId="4" borderId="12" xfId="0" applyFont="1" applyFill="1" applyBorder="1" applyAlignment="1" applyProtection="1">
      <alignment horizontal="left"/>
      <protection hidden="1"/>
    </xf>
    <xf numFmtId="0" fontId="4" fillId="3" borderId="13" xfId="0" applyFont="1" applyFill="1" applyBorder="1" applyAlignment="1" applyProtection="1">
      <protection hidden="1"/>
    </xf>
    <xf numFmtId="0" fontId="4" fillId="3" borderId="14" xfId="0" applyFont="1" applyFill="1" applyBorder="1" applyAlignment="1" applyProtection="1">
      <protection hidden="1"/>
    </xf>
    <xf numFmtId="0" fontId="4" fillId="3" borderId="15" xfId="0" applyFont="1" applyFill="1" applyBorder="1" applyAlignment="1" applyProtection="1">
      <protection hidden="1"/>
    </xf>
    <xf numFmtId="0" fontId="4" fillId="3" borderId="16" xfId="0" applyFont="1" applyFill="1" applyBorder="1" applyAlignment="1" applyProtection="1">
      <protection hidden="1"/>
    </xf>
    <xf numFmtId="0" fontId="5" fillId="3" borderId="17" xfId="0" applyFont="1" applyFill="1" applyBorder="1" applyAlignment="1" applyProtection="1">
      <protection hidden="1"/>
    </xf>
    <xf numFmtId="0" fontId="5" fillId="3" borderId="18" xfId="0" applyFont="1" applyFill="1" applyBorder="1" applyAlignment="1" applyProtection="1">
      <protection hidden="1"/>
    </xf>
    <xf numFmtId="0" fontId="7" fillId="0" borderId="8" xfId="0" applyFont="1" applyFill="1" applyBorder="1" applyAlignment="1" applyProtection="1">
      <alignment horizontal="left" vertical="center" wrapText="1"/>
      <protection hidden="1"/>
    </xf>
    <xf numFmtId="49" fontId="4" fillId="3" borderId="19" xfId="0" applyNumberFormat="1" applyFont="1" applyFill="1" applyBorder="1" applyAlignment="1" applyProtection="1">
      <alignment horizontal="left"/>
      <protection hidden="1"/>
    </xf>
    <xf numFmtId="0" fontId="4" fillId="6" borderId="20" xfId="0" applyFont="1" applyFill="1" applyBorder="1" applyAlignment="1" applyProtection="1">
      <protection hidden="1"/>
    </xf>
    <xf numFmtId="164" fontId="28" fillId="6" borderId="15" xfId="0" applyNumberFormat="1" applyFont="1" applyFill="1" applyBorder="1" applyAlignment="1" applyProtection="1">
      <alignment horizontal="right"/>
      <protection hidden="1"/>
    </xf>
    <xf numFmtId="0" fontId="4" fillId="7" borderId="21" xfId="0" applyFont="1" applyFill="1" applyBorder="1" applyAlignment="1" applyProtection="1">
      <protection hidden="1"/>
    </xf>
    <xf numFmtId="0" fontId="29" fillId="7" borderId="10" xfId="0" applyFont="1" applyFill="1" applyBorder="1" applyProtection="1">
      <protection hidden="1"/>
    </xf>
    <xf numFmtId="0" fontId="20" fillId="0" borderId="0" xfId="0" applyFont="1" applyProtection="1">
      <protection hidden="1"/>
    </xf>
    <xf numFmtId="0" fontId="5" fillId="3" borderId="22" xfId="0" applyFont="1" applyFill="1" applyBorder="1" applyAlignment="1" applyProtection="1">
      <protection hidden="1"/>
    </xf>
    <xf numFmtId="0" fontId="4" fillId="3" borderId="23" xfId="0" applyFont="1" applyFill="1" applyBorder="1" applyAlignment="1" applyProtection="1">
      <protection hidden="1"/>
    </xf>
    <xf numFmtId="0" fontId="4" fillId="3" borderId="24" xfId="0" applyFont="1" applyFill="1" applyBorder="1" applyAlignment="1" applyProtection="1">
      <protection hidden="1"/>
    </xf>
    <xf numFmtId="0" fontId="16" fillId="8" borderId="25" xfId="0" applyFont="1" applyFill="1" applyBorder="1" applyAlignment="1">
      <alignment vertical="center" wrapText="1"/>
    </xf>
    <xf numFmtId="0" fontId="5" fillId="0" borderId="0" xfId="9" applyFont="1" applyFill="1" applyBorder="1" applyAlignment="1" applyProtection="1">
      <alignment horizontal="left" vertical="center"/>
      <protection hidden="1"/>
    </xf>
    <xf numFmtId="0" fontId="21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Protection="1">
      <protection hidden="1"/>
    </xf>
    <xf numFmtId="49" fontId="4" fillId="3" borderId="9" xfId="0" applyNumberFormat="1" applyFont="1" applyFill="1" applyBorder="1" applyAlignment="1" applyProtection="1">
      <alignment horizontal="left"/>
      <protection locked="0"/>
    </xf>
    <xf numFmtId="49" fontId="4" fillId="3" borderId="1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0" fontId="17" fillId="8" borderId="26" xfId="0" applyFont="1" applyFill="1" applyBorder="1" applyAlignment="1" applyProtection="1">
      <alignment vertical="center"/>
      <protection locked="0"/>
    </xf>
    <xf numFmtId="0" fontId="30" fillId="8" borderId="26" xfId="0" applyFont="1" applyFill="1" applyBorder="1" applyAlignment="1" applyProtection="1">
      <alignment vertical="center"/>
      <protection locked="0"/>
    </xf>
    <xf numFmtId="0" fontId="17" fillId="8" borderId="25" xfId="0" applyFont="1" applyFill="1" applyBorder="1" applyAlignment="1" applyProtection="1">
      <alignment vertical="center"/>
      <protection locked="0"/>
    </xf>
    <xf numFmtId="0" fontId="32" fillId="0" borderId="0" xfId="0" applyFont="1"/>
    <xf numFmtId="0" fontId="18" fillId="0" borderId="8" xfId="0" applyFont="1" applyFill="1" applyBorder="1" applyAlignment="1" applyProtection="1">
      <alignment horizontal="left" vertical="center"/>
      <protection hidden="1"/>
    </xf>
    <xf numFmtId="0" fontId="5" fillId="12" borderId="6" xfId="6" applyFont="1" applyFill="1" applyBorder="1" applyAlignment="1">
      <alignment horizontal="center"/>
    </xf>
    <xf numFmtId="0" fontId="0" fillId="0" borderId="0" xfId="0" applyAlignment="1"/>
    <xf numFmtId="0" fontId="7" fillId="2" borderId="39" xfId="0" applyFont="1" applyFill="1" applyBorder="1" applyAlignment="1" applyProtection="1">
      <alignment vertical="top" wrapText="1"/>
      <protection hidden="1"/>
    </xf>
    <xf numFmtId="0" fontId="7" fillId="2" borderId="40" xfId="0" applyFont="1" applyFill="1" applyBorder="1" applyAlignment="1" applyProtection="1">
      <alignment vertical="top" wrapText="1"/>
      <protection hidden="1"/>
    </xf>
    <xf numFmtId="0" fontId="7" fillId="2" borderId="43" xfId="0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 applyProtection="1">
      <alignment vertical="top" wrapText="1"/>
      <protection hidden="1"/>
    </xf>
    <xf numFmtId="0" fontId="7" fillId="2" borderId="41" xfId="0" applyFont="1" applyFill="1" applyBorder="1" applyAlignment="1" applyProtection="1">
      <alignment vertical="top" wrapText="1"/>
      <protection hidden="1"/>
    </xf>
    <xf numFmtId="0" fontId="7" fillId="2" borderId="44" xfId="0" applyFont="1" applyFill="1" applyBorder="1" applyAlignment="1" applyProtection="1">
      <alignment vertical="top" wrapText="1"/>
      <protection hidden="1"/>
    </xf>
    <xf numFmtId="0" fontId="4" fillId="3" borderId="45" xfId="0" applyFont="1" applyFill="1" applyBorder="1" applyAlignment="1" applyProtection="1">
      <alignment horizontal="center"/>
      <protection hidden="1"/>
    </xf>
    <xf numFmtId="0" fontId="4" fillId="3" borderId="45" xfId="0" applyFont="1" applyFill="1" applyBorder="1" applyProtection="1">
      <protection hidden="1"/>
    </xf>
    <xf numFmtId="1" fontId="4" fillId="6" borderId="45" xfId="0" applyNumberFormat="1" applyFont="1" applyFill="1" applyBorder="1" applyProtection="1">
      <protection locked="0"/>
    </xf>
    <xf numFmtId="0" fontId="9" fillId="3" borderId="45" xfId="0" applyFont="1" applyFill="1" applyBorder="1" applyProtection="1">
      <protection hidden="1"/>
    </xf>
    <xf numFmtId="0" fontId="4" fillId="6" borderId="45" xfId="0" applyFont="1" applyFill="1" applyBorder="1" applyProtection="1">
      <protection locked="0"/>
    </xf>
    <xf numFmtId="0" fontId="8" fillId="3" borderId="45" xfId="0" applyFont="1" applyFill="1" applyBorder="1" applyProtection="1">
      <protection hidden="1"/>
    </xf>
    <xf numFmtId="0" fontId="7" fillId="2" borderId="0" xfId="0" applyFont="1" applyFill="1" applyBorder="1" applyAlignment="1" applyProtection="1">
      <alignment horizontal="left" vertical="top" wrapText="1"/>
      <protection hidden="1"/>
    </xf>
    <xf numFmtId="0" fontId="7" fillId="2" borderId="46" xfId="0" applyFont="1" applyFill="1" applyBorder="1" applyAlignment="1" applyProtection="1">
      <alignment vertical="top" wrapText="1"/>
      <protection hidden="1"/>
    </xf>
    <xf numFmtId="0" fontId="4" fillId="3" borderId="45" xfId="0" applyNumberFormat="1" applyFont="1" applyFill="1" applyBorder="1" applyAlignment="1" applyProtection="1">
      <alignment horizontal="left"/>
      <protection hidden="1"/>
    </xf>
    <xf numFmtId="0" fontId="4" fillId="3" borderId="45" xfId="0" applyFont="1" applyFill="1" applyBorder="1" applyAlignment="1" applyProtection="1">
      <alignment horizontal="right"/>
      <protection hidden="1"/>
    </xf>
    <xf numFmtId="0" fontId="27" fillId="3" borderId="45" xfId="0" applyFont="1" applyFill="1" applyBorder="1" applyProtection="1">
      <protection hidden="1"/>
    </xf>
    <xf numFmtId="49" fontId="4" fillId="3" borderId="45" xfId="0" applyNumberFormat="1" applyFont="1" applyFill="1" applyBorder="1" applyAlignment="1" applyProtection="1">
      <alignment horizontal="center"/>
      <protection hidden="1"/>
    </xf>
    <xf numFmtId="49" fontId="4" fillId="3" borderId="45" xfId="0" applyNumberFormat="1" applyFont="1" applyFill="1" applyBorder="1" applyProtection="1">
      <protection hidden="1"/>
    </xf>
    <xf numFmtId="0" fontId="4" fillId="3" borderId="45" xfId="0" applyFont="1" applyFill="1" applyBorder="1" applyAlignment="1" applyProtection="1">
      <alignment horizontal="left"/>
      <protection hidden="1"/>
    </xf>
    <xf numFmtId="0" fontId="4" fillId="6" borderId="45" xfId="0" applyFont="1" applyFill="1" applyBorder="1" applyAlignment="1" applyProtection="1">
      <alignment horizontal="right"/>
      <protection locked="0"/>
    </xf>
    <xf numFmtId="165" fontId="4" fillId="3" borderId="45" xfId="0" applyNumberFormat="1" applyFont="1" applyFill="1" applyBorder="1" applyAlignment="1" applyProtection="1">
      <alignment horizontal="center"/>
      <protection hidden="1"/>
    </xf>
    <xf numFmtId="164" fontId="4" fillId="11" borderId="45" xfId="0" applyNumberFormat="1" applyFont="1" applyFill="1" applyBorder="1" applyAlignment="1" applyProtection="1">
      <alignment horizontal="center"/>
      <protection hidden="1"/>
    </xf>
    <xf numFmtId="165" fontId="4" fillId="3" borderId="45" xfId="0" applyNumberFormat="1" applyFont="1" applyFill="1" applyBorder="1" applyAlignment="1" applyProtection="1">
      <alignment horizontal="center" vertical="center"/>
      <protection hidden="1"/>
    </xf>
    <xf numFmtId="7" fontId="4" fillId="3" borderId="45" xfId="0" applyNumberFormat="1" applyFont="1" applyFill="1" applyBorder="1" applyAlignment="1" applyProtection="1">
      <alignment horizontal="center"/>
      <protection hidden="1"/>
    </xf>
    <xf numFmtId="7" fontId="4" fillId="3" borderId="45" xfId="0" applyNumberFormat="1" applyFont="1" applyFill="1" applyBorder="1" applyAlignment="1" applyProtection="1">
      <alignment horizontal="center" vertical="center"/>
      <protection hidden="1"/>
    </xf>
    <xf numFmtId="0" fontId="0" fillId="13" borderId="0" xfId="0" applyFill="1" applyBorder="1" applyProtection="1">
      <protection hidden="1"/>
    </xf>
    <xf numFmtId="0" fontId="4" fillId="13" borderId="0" xfId="0" applyFont="1" applyFill="1" applyBorder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Alignment="1" applyProtection="1">
      <protection hidden="1"/>
    </xf>
    <xf numFmtId="0" fontId="21" fillId="0" borderId="0" xfId="0" applyFont="1" applyFill="1" applyAlignment="1" applyProtection="1">
      <protection hidden="1"/>
    </xf>
    <xf numFmtId="0" fontId="13" fillId="0" borderId="0" xfId="0" applyFont="1" applyFill="1" applyAlignment="1" applyProtection="1">
      <protection hidden="1"/>
    </xf>
    <xf numFmtId="0" fontId="0" fillId="0" borderId="0" xfId="0" applyFill="1" applyAlignment="1" applyProtection="1">
      <protection hidden="1"/>
    </xf>
    <xf numFmtId="0" fontId="4" fillId="13" borderId="0" xfId="0" applyFont="1" applyFill="1" applyBorder="1" applyAlignment="1" applyProtection="1">
      <protection hidden="1"/>
    </xf>
    <xf numFmtId="49" fontId="4" fillId="13" borderId="0" xfId="0" applyNumberFormat="1" applyFont="1" applyFill="1" applyBorder="1" applyAlignment="1" applyProtection="1">
      <protection hidden="1"/>
    </xf>
    <xf numFmtId="0" fontId="4" fillId="13" borderId="0" xfId="0" applyFont="1" applyFill="1" applyProtection="1">
      <protection hidden="1"/>
    </xf>
    <xf numFmtId="0" fontId="4" fillId="13" borderId="0" xfId="0" applyFont="1" applyFill="1" applyAlignment="1" applyProtection="1">
      <protection hidden="1"/>
    </xf>
    <xf numFmtId="0" fontId="11" fillId="13" borderId="0" xfId="1" applyFill="1" applyProtection="1">
      <protection hidden="1"/>
    </xf>
    <xf numFmtId="0" fontId="11" fillId="13" borderId="0" xfId="0" applyFont="1" applyFill="1" applyBorder="1" applyProtection="1">
      <protection hidden="1"/>
    </xf>
    <xf numFmtId="0" fontId="11" fillId="13" borderId="0" xfId="0" applyFont="1" applyFill="1" applyProtection="1">
      <protection hidden="1"/>
    </xf>
    <xf numFmtId="0" fontId="4" fillId="13" borderId="0" xfId="0" applyFont="1" applyFill="1" applyAlignment="1" applyProtection="1">
      <alignment vertical="top" wrapText="1"/>
      <protection hidden="1"/>
    </xf>
    <xf numFmtId="49" fontId="4" fillId="13" borderId="0" xfId="0" applyNumberFormat="1" applyFont="1" applyFill="1" applyBorder="1" applyProtection="1">
      <protection hidden="1"/>
    </xf>
    <xf numFmtId="0" fontId="11" fillId="13" borderId="0" xfId="0" applyFont="1" applyFill="1" applyAlignment="1" applyProtection="1">
      <protection hidden="1"/>
    </xf>
    <xf numFmtId="0" fontId="33" fillId="13" borderId="0" xfId="0" applyFont="1" applyFill="1" applyBorder="1" applyAlignment="1" applyProtection="1">
      <protection hidden="1"/>
    </xf>
    <xf numFmtId="0" fontId="38" fillId="13" borderId="0" xfId="4" applyFont="1" applyFill="1" applyBorder="1" applyAlignment="1" applyProtection="1">
      <protection hidden="1"/>
    </xf>
    <xf numFmtId="0" fontId="33" fillId="13" borderId="0" xfId="0" applyFont="1" applyFill="1" applyBorder="1" applyAlignment="1" applyProtection="1">
      <alignment horizontal="left"/>
      <protection hidden="1"/>
    </xf>
    <xf numFmtId="49" fontId="33" fillId="13" borderId="0" xfId="0" applyNumberFormat="1" applyFont="1" applyFill="1" applyBorder="1" applyAlignment="1" applyProtection="1">
      <protection hidden="1"/>
    </xf>
    <xf numFmtId="0" fontId="33" fillId="13" borderId="0" xfId="0" applyNumberFormat="1" applyFont="1" applyFill="1" applyBorder="1" applyAlignment="1" applyProtection="1">
      <protection hidden="1"/>
    </xf>
    <xf numFmtId="0" fontId="39" fillId="13" borderId="0" xfId="3" applyNumberFormat="1" applyFont="1" applyFill="1" applyBorder="1" applyAlignment="1" applyProtection="1">
      <protection hidden="1"/>
    </xf>
    <xf numFmtId="0" fontId="22" fillId="13" borderId="0" xfId="2" applyNumberFormat="1" applyFont="1" applyFill="1" applyBorder="1" applyAlignment="1" applyProtection="1">
      <protection hidden="1"/>
    </xf>
    <xf numFmtId="0" fontId="33" fillId="13" borderId="0" xfId="0" applyFont="1" applyFill="1" applyBorder="1" applyProtection="1">
      <protection hidden="1"/>
    </xf>
    <xf numFmtId="1" fontId="33" fillId="13" borderId="0" xfId="0" applyNumberFormat="1" applyFont="1" applyFill="1" applyBorder="1" applyAlignment="1" applyProtection="1">
      <alignment horizontal="left"/>
      <protection hidden="1"/>
    </xf>
    <xf numFmtId="0" fontId="38" fillId="13" borderId="0" xfId="4" applyFont="1" applyFill="1" applyBorder="1" applyAlignment="1" applyProtection="1">
      <alignment horizontal="left"/>
      <protection hidden="1"/>
    </xf>
    <xf numFmtId="4" fontId="33" fillId="13" borderId="0" xfId="0" applyNumberFormat="1" applyFont="1" applyFill="1" applyBorder="1" applyAlignment="1" applyProtection="1">
      <protection hidden="1"/>
    </xf>
    <xf numFmtId="164" fontId="33" fillId="13" borderId="0" xfId="10" applyFont="1" applyFill="1" applyBorder="1" applyAlignment="1" applyProtection="1">
      <alignment horizontal="left"/>
      <protection hidden="1"/>
    </xf>
    <xf numFmtId="2" fontId="33" fillId="13" borderId="0" xfId="0" applyNumberFormat="1" applyFont="1" applyFill="1" applyBorder="1" applyAlignment="1" applyProtection="1">
      <protection hidden="1"/>
    </xf>
    <xf numFmtId="2" fontId="38" fillId="13" borderId="0" xfId="4" applyNumberFormat="1" applyFont="1" applyFill="1" applyBorder="1" applyAlignment="1" applyProtection="1">
      <protection hidden="1"/>
    </xf>
    <xf numFmtId="0" fontId="33" fillId="13" borderId="0" xfId="0" applyFont="1" applyFill="1" applyBorder="1" applyAlignment="1" applyProtection="1">
      <alignment vertical="top"/>
      <protection hidden="1"/>
    </xf>
    <xf numFmtId="0" fontId="38" fillId="13" borderId="0" xfId="4" applyFont="1" applyFill="1" applyBorder="1" applyAlignment="1" applyProtection="1">
      <alignment vertical="top"/>
      <protection hidden="1"/>
    </xf>
    <xf numFmtId="0" fontId="33" fillId="13" borderId="0" xfId="0" applyFont="1" applyFill="1" applyBorder="1" applyAlignment="1" applyProtection="1">
      <alignment horizontal="left" vertical="top"/>
      <protection hidden="1"/>
    </xf>
    <xf numFmtId="49" fontId="33" fillId="13" borderId="0" xfId="10" applyNumberFormat="1" applyFont="1" applyFill="1" applyBorder="1" applyAlignment="1" applyProtection="1">
      <alignment horizontal="right"/>
      <protection hidden="1"/>
    </xf>
    <xf numFmtId="0" fontId="38" fillId="13" borderId="0" xfId="4" applyNumberFormat="1" applyFont="1" applyFill="1" applyBorder="1" applyProtection="1">
      <protection hidden="1"/>
    </xf>
    <xf numFmtId="0" fontId="39" fillId="13" borderId="0" xfId="3" applyFont="1" applyFill="1" applyBorder="1" applyAlignment="1" applyProtection="1">
      <protection hidden="1"/>
    </xf>
    <xf numFmtId="0" fontId="22" fillId="13" borderId="0" xfId="1" applyFont="1" applyFill="1" applyBorder="1" applyAlignment="1" applyProtection="1">
      <protection hidden="1"/>
    </xf>
    <xf numFmtId="0" fontId="22" fillId="13" borderId="0" xfId="1" applyFont="1" applyFill="1" applyBorder="1" applyAlignment="1" applyProtection="1">
      <alignment horizontal="left"/>
      <protection hidden="1"/>
    </xf>
    <xf numFmtId="49" fontId="22" fillId="13" borderId="0" xfId="1" applyNumberFormat="1" applyFont="1" applyFill="1" applyBorder="1" applyAlignment="1" applyProtection="1">
      <protection hidden="1"/>
    </xf>
    <xf numFmtId="0" fontId="22" fillId="13" borderId="0" xfId="1" applyNumberFormat="1" applyFont="1" applyFill="1" applyBorder="1" applyAlignment="1" applyProtection="1">
      <protection hidden="1"/>
    </xf>
    <xf numFmtId="0" fontId="22" fillId="13" borderId="0" xfId="1" applyFont="1" applyFill="1" applyBorder="1" applyProtection="1">
      <protection hidden="1"/>
    </xf>
    <xf numFmtId="0" fontId="22" fillId="13" borderId="0" xfId="0" applyFont="1" applyFill="1" applyBorder="1" applyAlignment="1" applyProtection="1">
      <protection hidden="1"/>
    </xf>
    <xf numFmtId="0" fontId="38" fillId="13" borderId="0" xfId="0" applyFont="1" applyFill="1" applyBorder="1" applyAlignment="1" applyProtection="1">
      <protection hidden="1"/>
    </xf>
    <xf numFmtId="0" fontId="22" fillId="13" borderId="0" xfId="0" applyFont="1" applyFill="1" applyBorder="1" applyAlignment="1" applyProtection="1">
      <alignment horizontal="left"/>
      <protection hidden="1"/>
    </xf>
    <xf numFmtId="49" fontId="22" fillId="13" borderId="0" xfId="0" applyNumberFormat="1" applyFont="1" applyFill="1" applyBorder="1" applyAlignment="1" applyProtection="1">
      <protection hidden="1"/>
    </xf>
    <xf numFmtId="0" fontId="22" fillId="13" borderId="0" xfId="0" applyNumberFormat="1" applyFont="1" applyFill="1" applyBorder="1" applyAlignment="1" applyProtection="1">
      <protection hidden="1"/>
    </xf>
    <xf numFmtId="0" fontId="38" fillId="13" borderId="0" xfId="0" applyNumberFormat="1" applyFont="1" applyFill="1" applyBorder="1" applyAlignment="1" applyProtection="1">
      <protection hidden="1"/>
    </xf>
    <xf numFmtId="0" fontId="22" fillId="13" borderId="0" xfId="0" applyFont="1" applyFill="1" applyBorder="1" applyProtection="1">
      <protection hidden="1"/>
    </xf>
    <xf numFmtId="0" fontId="38" fillId="13" borderId="0" xfId="0" applyFont="1" applyFill="1" applyBorder="1" applyAlignment="1" applyProtection="1">
      <alignment vertical="top"/>
      <protection hidden="1"/>
    </xf>
    <xf numFmtId="4" fontId="33" fillId="13" borderId="0" xfId="0" applyNumberFormat="1" applyFont="1" applyFill="1" applyBorder="1" applyAlignment="1" applyProtection="1">
      <alignment horizontal="center" vertical="top"/>
      <protection hidden="1"/>
    </xf>
    <xf numFmtId="49" fontId="33" fillId="13" borderId="0" xfId="0" applyNumberFormat="1" applyFont="1" applyFill="1" applyBorder="1" applyAlignment="1" applyProtection="1">
      <alignment horizontal="center" vertical="top"/>
      <protection hidden="1"/>
    </xf>
    <xf numFmtId="0" fontId="33" fillId="13" borderId="0" xfId="0" applyNumberFormat="1" applyFont="1" applyFill="1" applyBorder="1" applyAlignment="1" applyProtection="1">
      <alignment horizontal="center" vertical="top"/>
      <protection hidden="1"/>
    </xf>
    <xf numFmtId="0" fontId="38" fillId="13" borderId="0" xfId="0" applyNumberFormat="1" applyFont="1" applyFill="1" applyBorder="1" applyAlignment="1" applyProtection="1">
      <alignment horizontal="center" vertical="top"/>
      <protection hidden="1"/>
    </xf>
    <xf numFmtId="0" fontId="33" fillId="13" borderId="0" xfId="0" applyFont="1" applyFill="1" applyBorder="1" applyAlignment="1" applyProtection="1">
      <alignment vertical="top" wrapText="1"/>
      <protection hidden="1"/>
    </xf>
    <xf numFmtId="49" fontId="34" fillId="13" borderId="0" xfId="0" applyNumberFormat="1" applyFont="1" applyFill="1" applyBorder="1" applyAlignment="1" applyProtection="1">
      <protection hidden="1"/>
    </xf>
    <xf numFmtId="49" fontId="38" fillId="13" borderId="0" xfId="0" applyNumberFormat="1" applyFont="1" applyFill="1" applyBorder="1" applyAlignment="1" applyProtection="1">
      <protection hidden="1"/>
    </xf>
    <xf numFmtId="49" fontId="34" fillId="13" borderId="0" xfId="0" applyNumberFormat="1" applyFont="1" applyFill="1" applyBorder="1" applyAlignment="1" applyProtection="1">
      <alignment horizontal="left"/>
      <protection hidden="1"/>
    </xf>
    <xf numFmtId="0" fontId="34" fillId="13" borderId="0" xfId="0" applyFont="1" applyFill="1" applyBorder="1" applyAlignment="1" applyProtection="1">
      <protection hidden="1"/>
    </xf>
    <xf numFmtId="4" fontId="34" fillId="13" borderId="0" xfId="0" applyNumberFormat="1" applyFont="1" applyFill="1" applyBorder="1" applyAlignment="1" applyProtection="1">
      <protection hidden="1"/>
    </xf>
    <xf numFmtId="0" fontId="34" fillId="13" borderId="0" xfId="0" applyNumberFormat="1" applyFont="1" applyFill="1" applyBorder="1" applyAlignment="1" applyProtection="1">
      <protection hidden="1"/>
    </xf>
    <xf numFmtId="0" fontId="34" fillId="13" borderId="0" xfId="0" applyFont="1" applyFill="1" applyBorder="1" applyProtection="1">
      <protection hidden="1"/>
    </xf>
    <xf numFmtId="4" fontId="33" fillId="13" borderId="0" xfId="0" applyNumberFormat="1" applyFont="1" applyFill="1" applyBorder="1" applyAlignment="1" applyProtection="1">
      <alignment vertical="top"/>
      <protection hidden="1"/>
    </xf>
    <xf numFmtId="49" fontId="33" fillId="13" borderId="0" xfId="0" applyNumberFormat="1" applyFont="1" applyFill="1" applyBorder="1" applyAlignment="1" applyProtection="1">
      <alignment horizontal="left"/>
      <protection hidden="1"/>
    </xf>
    <xf numFmtId="49" fontId="33" fillId="13" borderId="0" xfId="0" applyNumberFormat="1" applyFont="1" applyFill="1" applyBorder="1" applyAlignment="1" applyProtection="1">
      <alignment horizontal="right"/>
      <protection hidden="1"/>
    </xf>
    <xf numFmtId="49" fontId="33" fillId="13" borderId="0" xfId="0" applyNumberFormat="1" applyFont="1" applyFill="1" applyBorder="1" applyProtection="1">
      <protection hidden="1"/>
    </xf>
    <xf numFmtId="4" fontId="22" fillId="13" borderId="0" xfId="1" applyNumberFormat="1" applyFont="1" applyFill="1" applyBorder="1" applyAlignment="1" applyProtection="1">
      <protection hidden="1"/>
    </xf>
    <xf numFmtId="0" fontId="34" fillId="13" borderId="0" xfId="0" applyFont="1" applyFill="1" applyBorder="1" applyAlignment="1" applyProtection="1">
      <alignment horizontal="left"/>
      <protection hidden="1"/>
    </xf>
    <xf numFmtId="0" fontId="33" fillId="13" borderId="0" xfId="0" applyFont="1" applyFill="1" applyProtection="1">
      <protection hidden="1"/>
    </xf>
    <xf numFmtId="0" fontId="38" fillId="13" borderId="0" xfId="4" applyFont="1" applyFill="1" applyProtection="1">
      <protection hidden="1"/>
    </xf>
    <xf numFmtId="0" fontId="33" fillId="13" borderId="0" xfId="0" applyFont="1" applyFill="1" applyAlignment="1" applyProtection="1">
      <alignment horizontal="left"/>
      <protection hidden="1"/>
    </xf>
    <xf numFmtId="0" fontId="39" fillId="13" borderId="0" xfId="3" applyFont="1" applyFill="1" applyProtection="1">
      <protection hidden="1"/>
    </xf>
    <xf numFmtId="0" fontId="22" fillId="13" borderId="0" xfId="2" applyFont="1" applyFill="1" applyProtection="1">
      <protection hidden="1"/>
    </xf>
    <xf numFmtId="0" fontId="33" fillId="13" borderId="0" xfId="0" applyFont="1" applyFill="1" applyAlignment="1" applyProtection="1">
      <alignment horizontal="right"/>
      <protection hidden="1"/>
    </xf>
    <xf numFmtId="0" fontId="4" fillId="3" borderId="45" xfId="0" applyFont="1" applyFill="1" applyBorder="1" applyAlignment="1" applyProtection="1">
      <alignment horizontal="left"/>
      <protection hidden="1"/>
    </xf>
    <xf numFmtId="0" fontId="36" fillId="0" borderId="6" xfId="11" applyFont="1" applyFill="1" applyBorder="1" applyAlignment="1"/>
    <xf numFmtId="0" fontId="5" fillId="0" borderId="6" xfId="12" applyFont="1" applyFill="1" applyBorder="1" applyAlignment="1"/>
    <xf numFmtId="0" fontId="20" fillId="13" borderId="0" xfId="0" applyFont="1" applyFill="1" applyBorder="1" applyProtection="1">
      <protection hidden="1"/>
    </xf>
    <xf numFmtId="0" fontId="20" fillId="13" borderId="0" xfId="0" applyFont="1" applyFill="1" applyProtection="1">
      <protection hidden="1"/>
    </xf>
    <xf numFmtId="0" fontId="20" fillId="13" borderId="0" xfId="0" applyFont="1" applyFill="1" applyAlignment="1" applyProtection="1">
      <protection hidden="1"/>
    </xf>
    <xf numFmtId="0" fontId="21" fillId="13" borderId="0" xfId="0" applyFont="1" applyFill="1" applyProtection="1">
      <protection hidden="1"/>
    </xf>
    <xf numFmtId="0" fontId="20" fillId="13" borderId="0" xfId="0" applyFont="1" applyFill="1" applyAlignment="1" applyProtection="1">
      <alignment vertical="top" wrapText="1"/>
      <protection hidden="1"/>
    </xf>
    <xf numFmtId="0" fontId="21" fillId="13" borderId="0" xfId="0" applyFont="1" applyFill="1" applyBorder="1" applyProtection="1">
      <protection hidden="1"/>
    </xf>
    <xf numFmtId="49" fontId="20" fillId="13" borderId="0" xfId="0" applyNumberFormat="1" applyFont="1" applyFill="1" applyProtection="1">
      <protection hidden="1"/>
    </xf>
    <xf numFmtId="0" fontId="21" fillId="13" borderId="0" xfId="0" applyFont="1" applyFill="1" applyAlignment="1" applyProtection="1">
      <protection hidden="1"/>
    </xf>
    <xf numFmtId="0" fontId="40" fillId="0" borderId="0" xfId="9" applyFont="1" applyFill="1" applyBorder="1" applyAlignment="1" applyProtection="1">
      <alignment horizontal="left" vertical="center"/>
      <protection hidden="1"/>
    </xf>
    <xf numFmtId="0" fontId="20" fillId="13" borderId="0" xfId="0" applyFont="1" applyFill="1" applyBorder="1" applyAlignment="1" applyProtection="1">
      <protection hidden="1"/>
    </xf>
    <xf numFmtId="0" fontId="20" fillId="13" borderId="0" xfId="0" applyFont="1" applyFill="1" applyBorder="1" applyAlignment="1" applyProtection="1">
      <alignment vertical="top"/>
      <protection hidden="1"/>
    </xf>
    <xf numFmtId="49" fontId="20" fillId="13" borderId="0" xfId="0" applyNumberFormat="1" applyFont="1" applyFill="1" applyBorder="1" applyAlignment="1" applyProtection="1">
      <protection hidden="1"/>
    </xf>
    <xf numFmtId="0" fontId="21" fillId="13" borderId="0" xfId="1" applyFont="1" applyFill="1" applyBorder="1" applyAlignment="1" applyProtection="1">
      <protection hidden="1"/>
    </xf>
    <xf numFmtId="0" fontId="21" fillId="13" borderId="0" xfId="0" applyFont="1" applyFill="1" applyBorder="1" applyAlignment="1" applyProtection="1">
      <protection hidden="1"/>
    </xf>
    <xf numFmtId="0" fontId="28" fillId="13" borderId="0" xfId="0" applyFont="1" applyFill="1" applyBorder="1" applyAlignment="1" applyProtection="1">
      <protection hidden="1"/>
    </xf>
    <xf numFmtId="49" fontId="21" fillId="13" borderId="0" xfId="1" applyNumberFormat="1" applyFont="1" applyFill="1" applyBorder="1" applyAlignment="1" applyProtection="1">
      <protection hidden="1"/>
    </xf>
    <xf numFmtId="2" fontId="36" fillId="0" borderId="6" xfId="11" applyNumberFormat="1" applyFont="1" applyFill="1" applyBorder="1" applyAlignment="1">
      <alignment horizontal="right"/>
    </xf>
    <xf numFmtId="0" fontId="7" fillId="4" borderId="12" xfId="0" applyFont="1" applyFill="1" applyBorder="1" applyAlignment="1" applyProtection="1">
      <alignment horizontal="left"/>
      <protection hidden="1"/>
    </xf>
    <xf numFmtId="0" fontId="4" fillId="3" borderId="45" xfId="0" applyFont="1" applyFill="1" applyBorder="1" applyAlignment="1" applyProtection="1">
      <alignment horizontal="left"/>
      <protection hidden="1"/>
    </xf>
    <xf numFmtId="0" fontId="7" fillId="2" borderId="47" xfId="0" applyFont="1" applyFill="1" applyBorder="1" applyAlignment="1" applyProtection="1">
      <alignment horizontal="left" vertical="top" wrapText="1"/>
      <protection hidden="1"/>
    </xf>
    <xf numFmtId="0" fontId="7" fillId="2" borderId="48" xfId="0" applyFont="1" applyFill="1" applyBorder="1" applyAlignment="1" applyProtection="1">
      <alignment horizontal="left" vertical="top" wrapText="1"/>
      <protection hidden="1"/>
    </xf>
    <xf numFmtId="0" fontId="7" fillId="2" borderId="41" xfId="0" applyFont="1" applyFill="1" applyBorder="1" applyAlignment="1" applyProtection="1">
      <alignment vertical="top" wrapText="1"/>
      <protection hidden="1"/>
    </xf>
    <xf numFmtId="0" fontId="7" fillId="2" borderId="42" xfId="0" applyFont="1" applyFill="1" applyBorder="1" applyAlignment="1" applyProtection="1">
      <alignment vertical="top" wrapText="1"/>
      <protection hidden="1"/>
    </xf>
    <xf numFmtId="0" fontId="7" fillId="2" borderId="41" xfId="0" applyFont="1" applyFill="1" applyBorder="1" applyAlignment="1" applyProtection="1">
      <alignment horizontal="left" vertical="top" wrapText="1"/>
      <protection hidden="1"/>
    </xf>
    <xf numFmtId="0" fontId="7" fillId="2" borderId="42" xfId="0" applyFont="1" applyFill="1" applyBorder="1" applyAlignment="1" applyProtection="1">
      <alignment horizontal="left" vertical="top" wrapText="1"/>
      <protection hidden="1"/>
    </xf>
    <xf numFmtId="0" fontId="16" fillId="10" borderId="32" xfId="0" applyFont="1" applyFill="1" applyBorder="1" applyAlignment="1">
      <alignment vertical="center"/>
    </xf>
    <xf numFmtId="0" fontId="16" fillId="10" borderId="37" xfId="0" applyFont="1" applyFill="1" applyBorder="1" applyAlignment="1">
      <alignment vertical="center"/>
    </xf>
    <xf numFmtId="0" fontId="18" fillId="10" borderId="33" xfId="0" applyFont="1" applyFill="1" applyBorder="1" applyAlignment="1">
      <alignment horizontal="center" vertical="center" wrapText="1"/>
    </xf>
    <xf numFmtId="0" fontId="18" fillId="10" borderId="38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 applyProtection="1">
      <alignment horizontal="left" vertical="center" wrapText="1"/>
      <protection hidden="1"/>
    </xf>
    <xf numFmtId="0" fontId="7" fillId="2" borderId="23" xfId="0" applyFont="1" applyFill="1" applyBorder="1" applyAlignment="1" applyProtection="1">
      <alignment horizontal="left" vertical="center" wrapText="1"/>
      <protection hidden="1"/>
    </xf>
    <xf numFmtId="0" fontId="7" fillId="2" borderId="27" xfId="0" applyFont="1" applyFill="1" applyBorder="1" applyAlignment="1" applyProtection="1">
      <alignment horizontal="left" vertical="center" wrapText="1"/>
      <protection hidden="1"/>
    </xf>
    <xf numFmtId="0" fontId="7" fillId="4" borderId="31" xfId="0" applyFont="1" applyFill="1" applyBorder="1" applyAlignment="1" applyProtection="1">
      <alignment horizontal="left" vertical="center"/>
      <protection hidden="1"/>
    </xf>
    <xf numFmtId="0" fontId="7" fillId="4" borderId="11" xfId="0" applyFont="1" applyFill="1" applyBorder="1" applyAlignment="1" applyProtection="1">
      <alignment horizontal="left" vertical="center"/>
      <protection hidden="1"/>
    </xf>
    <xf numFmtId="49" fontId="4" fillId="6" borderId="17" xfId="10" applyNumberFormat="1" applyFont="1" applyFill="1" applyBorder="1" applyAlignment="1" applyProtection="1">
      <alignment horizontal="left" vertical="center"/>
      <protection locked="0"/>
    </xf>
    <xf numFmtId="49" fontId="4" fillId="6" borderId="30" xfId="10" applyNumberFormat="1" applyFont="1" applyFill="1" applyBorder="1" applyAlignment="1" applyProtection="1">
      <alignment horizontal="left" vertical="center"/>
      <protection locked="0"/>
    </xf>
    <xf numFmtId="49" fontId="4" fillId="6" borderId="13" xfId="10" applyNumberFormat="1" applyFont="1" applyFill="1" applyBorder="1" applyAlignment="1" applyProtection="1">
      <alignment horizontal="left" vertical="center"/>
      <protection locked="0"/>
    </xf>
    <xf numFmtId="49" fontId="4" fillId="6" borderId="27" xfId="10" applyNumberFormat="1" applyFont="1" applyFill="1" applyBorder="1" applyAlignment="1" applyProtection="1">
      <alignment horizontal="left" vertical="center"/>
      <protection locked="0"/>
    </xf>
    <xf numFmtId="0" fontId="4" fillId="6" borderId="13" xfId="0" applyFont="1" applyFill="1" applyBorder="1" applyAlignment="1" applyProtection="1">
      <alignment horizontal="left" vertical="center"/>
      <protection locked="0"/>
    </xf>
    <xf numFmtId="0" fontId="4" fillId="6" borderId="27" xfId="0" applyFont="1" applyFill="1" applyBorder="1" applyAlignment="1" applyProtection="1">
      <alignment horizontal="left" vertical="center"/>
      <protection locked="0"/>
    </xf>
    <xf numFmtId="49" fontId="4" fillId="3" borderId="13" xfId="10" applyNumberFormat="1" applyFont="1" applyFill="1" applyBorder="1" applyAlignment="1" applyProtection="1">
      <alignment horizontal="left" vertical="center"/>
      <protection hidden="1"/>
    </xf>
    <xf numFmtId="49" fontId="4" fillId="3" borderId="27" xfId="10" applyNumberFormat="1" applyFont="1" applyFill="1" applyBorder="1" applyAlignment="1" applyProtection="1">
      <alignment horizontal="left" vertical="center"/>
      <protection hidden="1"/>
    </xf>
    <xf numFmtId="0" fontId="7" fillId="2" borderId="29" xfId="0" applyFont="1" applyFill="1" applyBorder="1" applyAlignment="1" applyProtection="1">
      <alignment horizontal="left" vertical="center" wrapText="1"/>
      <protection hidden="1"/>
    </xf>
    <xf numFmtId="0" fontId="7" fillId="2" borderId="22" xfId="0" applyFont="1" applyFill="1" applyBorder="1" applyAlignment="1" applyProtection="1">
      <alignment horizontal="left" vertical="center" wrapText="1"/>
      <protection hidden="1"/>
    </xf>
    <xf numFmtId="0" fontId="7" fillId="2" borderId="30" xfId="0" applyFont="1" applyFill="1" applyBorder="1" applyAlignment="1" applyProtection="1">
      <alignment horizontal="left" vertical="center" wrapText="1"/>
      <protection hidden="1"/>
    </xf>
    <xf numFmtId="0" fontId="7" fillId="4" borderId="5" xfId="0" applyFont="1" applyFill="1" applyBorder="1" applyAlignment="1" applyProtection="1">
      <alignment horizontal="left"/>
      <protection hidden="1"/>
    </xf>
    <xf numFmtId="0" fontId="7" fillId="4" borderId="35" xfId="0" applyFont="1" applyFill="1" applyBorder="1" applyAlignment="1" applyProtection="1">
      <alignment horizontal="left"/>
      <protection hidden="1"/>
    </xf>
    <xf numFmtId="0" fontId="6" fillId="6" borderId="13" xfId="7" applyFill="1" applyBorder="1" applyAlignment="1" applyProtection="1">
      <alignment horizontal="left" vertical="center"/>
      <protection locked="0"/>
    </xf>
    <xf numFmtId="0" fontId="6" fillId="6" borderId="27" xfId="7" applyFill="1" applyBorder="1" applyAlignment="1" applyProtection="1">
      <alignment horizontal="left" vertical="center"/>
      <protection locked="0"/>
    </xf>
    <xf numFmtId="0" fontId="31" fillId="9" borderId="6" xfId="0" applyFont="1" applyFill="1" applyBorder="1" applyAlignment="1" applyProtection="1">
      <alignment horizontal="left" vertical="center" wrapText="1"/>
      <protection hidden="1"/>
    </xf>
    <xf numFmtId="49" fontId="4" fillId="6" borderId="14" xfId="10" applyNumberFormat="1" applyFont="1" applyFill="1" applyBorder="1" applyAlignment="1" applyProtection="1">
      <alignment horizontal="left" vertical="center"/>
      <protection locked="0"/>
    </xf>
    <xf numFmtId="49" fontId="4" fillId="6" borderId="28" xfId="10" applyNumberFormat="1" applyFont="1" applyFill="1" applyBorder="1" applyAlignment="1" applyProtection="1">
      <alignment horizontal="left" vertical="center"/>
      <protection locked="0"/>
    </xf>
    <xf numFmtId="0" fontId="31" fillId="9" borderId="21" xfId="0" applyFont="1" applyFill="1" applyBorder="1" applyAlignment="1" applyProtection="1">
      <alignment horizontal="left" vertical="center" wrapText="1"/>
      <protection hidden="1"/>
    </xf>
    <xf numFmtId="0" fontId="31" fillId="9" borderId="24" xfId="0" applyFont="1" applyFill="1" applyBorder="1" applyAlignment="1" applyProtection="1">
      <alignment horizontal="left" vertical="center" wrapText="1"/>
      <protection hidden="1"/>
    </xf>
    <xf numFmtId="0" fontId="31" fillId="9" borderId="28" xfId="0" applyFont="1" applyFill="1" applyBorder="1" applyAlignment="1" applyProtection="1">
      <alignment horizontal="left" vertical="center" wrapText="1"/>
      <protection hidden="1"/>
    </xf>
    <xf numFmtId="49" fontId="4" fillId="6" borderId="3" xfId="10" applyNumberFormat="1" applyFont="1" applyFill="1" applyBorder="1" applyAlignment="1" applyProtection="1">
      <alignment horizontal="left" vertical="center"/>
      <protection locked="0"/>
    </xf>
    <xf numFmtId="49" fontId="4" fillId="6" borderId="11" xfId="10" applyNumberFormat="1" applyFont="1" applyFill="1" applyBorder="1" applyAlignment="1" applyProtection="1">
      <alignment horizontal="left" vertical="center"/>
      <protection locked="0"/>
    </xf>
    <xf numFmtId="49" fontId="4" fillId="6" borderId="12" xfId="10" applyNumberFormat="1" applyFont="1" applyFill="1" applyBorder="1" applyAlignment="1" applyProtection="1">
      <alignment horizontal="left" vertical="center"/>
      <protection locked="0"/>
    </xf>
    <xf numFmtId="0" fontId="7" fillId="2" borderId="31" xfId="0" applyFont="1" applyFill="1" applyBorder="1" applyAlignment="1" applyProtection="1">
      <alignment horizontal="left" vertical="center" wrapText="1"/>
      <protection hidden="1"/>
    </xf>
    <xf numFmtId="0" fontId="7" fillId="2" borderId="11" xfId="0" applyFont="1" applyFill="1" applyBorder="1" applyAlignment="1" applyProtection="1">
      <alignment horizontal="left" vertical="center" wrapText="1"/>
      <protection hidden="1"/>
    </xf>
    <xf numFmtId="0" fontId="7" fillId="2" borderId="34" xfId="0" applyFont="1" applyFill="1" applyBorder="1" applyAlignment="1" applyProtection="1">
      <alignment horizontal="left" vertical="center" wrapText="1"/>
      <protection hidden="1"/>
    </xf>
  </cellXfs>
  <cellStyles count="13">
    <cellStyle name="Normal_All_SKUs" xfId="5"/>
    <cellStyle name="Normal_Sheet1" xfId="6"/>
    <cellStyle name="Normal_Sheet2 2" xfId="12"/>
    <cellStyle name="Normal_SKU_r" xfId="11"/>
    <cellStyle name="Гиперссылка" xfId="7" builtinId="8"/>
    <cellStyle name="Обычный" xfId="0" builtinId="0"/>
    <cellStyle name="Обычный 2" xfId="8"/>
    <cellStyle name="Обычный_Licence" xfId="9"/>
    <cellStyle name="УровеньСтолб_1" xfId="2" builtinId="2" iLevel="0"/>
    <cellStyle name="УровеньСтолб_2" xfId="3" builtinId="2" iLevel="1"/>
    <cellStyle name="УровеньСтолб_3" xfId="4" builtinId="2" iLevel="2"/>
    <cellStyle name="УровеньСтрок_1" xfId="1" builtinId="1" iLevel="0"/>
    <cellStyle name="Финансовый" xfId="10" builtinId="3"/>
  </cellStyles>
  <dxfs count="6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strike val="0"/>
        <condense val="0"/>
        <extend val="0"/>
        <color indexed="10"/>
      </font>
      <fill>
        <patternFill patternType="none">
          <fgColor indexed="64"/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0707"/>
      <rgbColor rgb="0047CDA0"/>
      <rgbColor rgb="000000FF"/>
      <rgbColor rgb="00FFFF00"/>
      <rgbColor rgb="00FF00FF"/>
      <rgbColor rgb="0000FFFF"/>
      <rgbColor rgb="00800000"/>
      <rgbColor rgb="001F4D37"/>
      <rgbColor rgb="00000080"/>
      <rgbColor rgb="00808000"/>
      <rgbColor rgb="00800080"/>
      <rgbColor rgb="00008080"/>
      <rgbColor rgb="00F2F2F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1F7DB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2B916F"/>
      <rgbColor rgb="0018261D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0</xdr:row>
      <xdr:rowOff>19050</xdr:rowOff>
    </xdr:from>
    <xdr:to>
      <xdr:col>6</xdr:col>
      <xdr:colOff>457200</xdr:colOff>
      <xdr:row>1</xdr:row>
      <xdr:rowOff>295275</xdr:rowOff>
    </xdr:to>
    <xdr:pic>
      <xdr:nvPicPr>
        <xdr:cNvPr id="2766" name="Рисунок 3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19050"/>
          <a:ext cx="16859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orobyev_S/Desktop/1/klorderformrus_2014_1(03_04_14)_LI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der"/>
      <sheetName val="1"/>
      <sheetName val="SIL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Нет доп условий</v>
          </cell>
        </row>
        <row r="2">
          <cell r="A2" t="str">
            <v>Медицина / Наука 30%</v>
          </cell>
        </row>
        <row r="3">
          <cell r="A3" t="str">
            <v>Для ФОМС 25%</v>
          </cell>
        </row>
        <row r="4">
          <cell r="A4" t="str">
            <v>По партнерской программе 60%</v>
          </cell>
        </row>
        <row r="5">
          <cell r="A5" t="str">
            <v>Защита Образования</v>
          </cell>
        </row>
        <row r="6">
          <cell r="A6" t="str">
            <v xml:space="preserve">Миграция </v>
          </cell>
        </row>
      </sheetData>
      <sheetData sheetId="4">
        <row r="1">
          <cell r="A1" t="str">
            <v>Нет доп условий</v>
          </cell>
        </row>
        <row r="2">
          <cell r="A2" t="str">
            <v>дозакупка</v>
          </cell>
        </row>
        <row r="3">
          <cell r="A3" t="str">
            <v>продление + дозакупка</v>
          </cell>
        </row>
        <row r="4">
          <cell r="A4" t="str">
            <v>переход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aspersky.r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6"/>
    <outlinePr applyStyles="1" summaryBelow="0"/>
    <pageSetUpPr autoPageBreaks="0" fitToPage="1"/>
  </sheetPr>
  <dimension ref="A1:CU188"/>
  <sheetViews>
    <sheetView showGridLines="0" tabSelected="1" zoomScaleNormal="100" workbookViewId="0">
      <selection activeCell="E27" sqref="E27"/>
    </sheetView>
  </sheetViews>
  <sheetFormatPr defaultColWidth="9.109375" defaultRowHeight="10.199999999999999" outlineLevelRow="1" x14ac:dyDescent="0.2"/>
  <cols>
    <col min="1" max="1" width="12.44140625" style="5" customWidth="1"/>
    <col min="2" max="2" width="46.33203125" style="5" customWidth="1"/>
    <col min="3" max="3" width="8.88671875" style="5" customWidth="1"/>
    <col min="4" max="4" width="6.109375" style="5" customWidth="1"/>
    <col min="5" max="5" width="5.88671875" style="5" customWidth="1"/>
    <col min="6" max="6" width="6.6640625" style="5" customWidth="1"/>
    <col min="7" max="7" width="10.5546875" style="5" customWidth="1"/>
    <col min="8" max="8" width="10" style="5" customWidth="1"/>
    <col min="9" max="9" width="53.33203125" style="5" customWidth="1"/>
    <col min="10" max="10" width="3.88671875" style="5" customWidth="1"/>
    <col min="11" max="11" width="10.88671875" style="5" customWidth="1"/>
    <col min="12" max="12" width="12.5546875" style="5" bestFit="1" customWidth="1"/>
    <col min="13" max="13" width="10.44140625" style="5" customWidth="1"/>
    <col min="14" max="14" width="22.88671875" style="5" customWidth="1"/>
    <col min="15" max="15" width="1.88671875" style="192" customWidth="1"/>
    <col min="16" max="16" width="5.6640625" style="192" customWidth="1"/>
    <col min="17" max="17" width="9.88671875" style="187" customWidth="1"/>
    <col min="18" max="18" width="9.109375" style="189" customWidth="1"/>
    <col min="19" max="19" width="15.5546875" style="136" customWidth="1"/>
    <col min="20" max="20" width="5.44140625" style="136" customWidth="1"/>
    <col min="21" max="21" width="9.5546875" style="136" customWidth="1"/>
    <col min="22" max="22" width="4.33203125" style="136" customWidth="1"/>
    <col min="23" max="24" width="12.44140625" style="136" customWidth="1"/>
    <col min="25" max="25" width="4.5546875" style="136" customWidth="1"/>
    <col min="26" max="26" width="11" style="136" customWidth="1"/>
    <col min="27" max="27" width="6.5546875" style="136" customWidth="1"/>
    <col min="28" max="28" width="4" style="136" customWidth="1"/>
    <col min="29" max="29" width="11.5546875" style="136" customWidth="1"/>
    <col min="30" max="30" width="4.6640625" style="205" customWidth="1"/>
    <col min="31" max="31" width="7.44140625" style="136" customWidth="1"/>
    <col min="32" max="34" width="8.33203125" style="136" customWidth="1"/>
    <col min="35" max="35" width="13" style="136" customWidth="1"/>
    <col min="36" max="36" width="2" style="139" customWidth="1"/>
    <col min="37" max="37" width="2.109375" style="140" customWidth="1"/>
    <col min="38" max="38" width="3.88671875" style="140" customWidth="1"/>
    <col min="39" max="39" width="1.88671875" style="140" customWidth="1"/>
    <col min="40" max="40" width="1.6640625" style="140" customWidth="1"/>
    <col min="41" max="41" width="10.109375" style="140" bestFit="1" customWidth="1"/>
    <col min="42" max="42" width="4.109375" style="136" customWidth="1"/>
    <col min="43" max="43" width="3.44140625" style="143" customWidth="1"/>
    <col min="44" max="45" width="2.5546875" style="120" customWidth="1"/>
    <col min="46" max="46" width="17.33203125" style="120" customWidth="1"/>
    <col min="47" max="47" width="33.33203125" style="120" customWidth="1"/>
    <col min="48" max="50" width="8.33203125" style="128" customWidth="1"/>
    <col min="51" max="53" width="8.33203125" style="197" customWidth="1"/>
    <col min="54" max="60" width="8.33203125" style="46" customWidth="1"/>
    <col min="61" max="72" width="8.33203125" style="36" customWidth="1"/>
    <col min="73" max="87" width="8.33203125" style="6" customWidth="1"/>
    <col min="88" max="99" width="9.109375" style="6"/>
    <col min="100" max="16384" width="9.109375" style="5"/>
  </cols>
  <sheetData>
    <row r="1" spans="1:99" s="16" customFormat="1" ht="12.75" customHeight="1" thickBot="1" x14ac:dyDescent="0.3">
      <c r="A1" s="221" t="s">
        <v>55</v>
      </c>
      <c r="B1" s="222"/>
      <c r="C1" s="52"/>
      <c r="D1" s="53"/>
      <c r="E1" s="43"/>
      <c r="F1" s="43"/>
      <c r="G1" s="40"/>
      <c r="H1" s="79" t="s">
        <v>77</v>
      </c>
      <c r="I1" s="40"/>
      <c r="J1" s="40"/>
      <c r="K1" s="40"/>
      <c r="L1" s="40"/>
      <c r="M1" s="40"/>
      <c r="N1" s="41" t="s">
        <v>36</v>
      </c>
      <c r="O1" s="136"/>
      <c r="P1" s="136"/>
      <c r="Q1" s="137"/>
      <c r="R1" s="138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205"/>
      <c r="AE1" s="136"/>
      <c r="AF1" s="136"/>
      <c r="AG1" s="139"/>
      <c r="AH1" s="140"/>
      <c r="AI1" s="141"/>
      <c r="AJ1" s="140"/>
      <c r="AK1" s="142"/>
      <c r="AL1" s="140"/>
      <c r="AM1" s="136"/>
      <c r="AN1" s="143"/>
      <c r="AO1" s="143"/>
      <c r="AP1" s="143"/>
      <c r="AQ1" s="143"/>
      <c r="AR1" s="120"/>
      <c r="AS1" s="120"/>
      <c r="AT1" s="120"/>
      <c r="AU1" s="120"/>
      <c r="AV1" s="120"/>
      <c r="AW1" s="120"/>
      <c r="AX1" s="120"/>
      <c r="AY1" s="196"/>
      <c r="AZ1" s="196"/>
      <c r="BA1" s="196"/>
      <c r="BB1" s="45"/>
      <c r="BC1" s="45"/>
      <c r="BD1" s="45"/>
      <c r="BE1" s="4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</row>
    <row r="2" spans="1:99" s="16" customFormat="1" ht="24" customHeight="1" thickBot="1" x14ac:dyDescent="0.3">
      <c r="A2" s="78" t="s">
        <v>69</v>
      </c>
      <c r="B2" s="86"/>
      <c r="C2" s="52"/>
      <c r="D2" s="54"/>
      <c r="E2" s="43"/>
      <c r="F2" s="43"/>
      <c r="G2" s="40"/>
      <c r="H2" s="16" t="s">
        <v>0</v>
      </c>
      <c r="I2" s="42">
        <f ca="1">TODAY()</f>
        <v>45912</v>
      </c>
      <c r="J2" s="40"/>
      <c r="K2" s="40"/>
      <c r="L2" s="40"/>
      <c r="M2" s="40"/>
      <c r="N2" s="41"/>
      <c r="O2" s="136"/>
      <c r="P2" s="136"/>
      <c r="Q2" s="137"/>
      <c r="R2" s="138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205"/>
      <c r="AE2" s="136"/>
      <c r="AF2" s="136"/>
      <c r="AG2" s="139"/>
      <c r="AH2" s="140"/>
      <c r="AI2" s="141"/>
      <c r="AJ2" s="140"/>
      <c r="AK2" s="142"/>
      <c r="AL2" s="140"/>
      <c r="AM2" s="136"/>
      <c r="AN2" s="143"/>
      <c r="AO2" s="143"/>
      <c r="AP2" s="143"/>
      <c r="AQ2" s="143"/>
      <c r="AR2" s="120"/>
      <c r="AS2" s="120"/>
      <c r="AT2" s="120"/>
      <c r="AU2" s="120"/>
      <c r="AV2" s="120"/>
      <c r="AW2" s="120"/>
      <c r="AX2" s="120"/>
      <c r="AY2" s="196"/>
      <c r="AZ2" s="196"/>
      <c r="BA2" s="196"/>
      <c r="BB2" s="45"/>
      <c r="BC2" s="45"/>
      <c r="BD2" s="45"/>
      <c r="BE2" s="4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</row>
    <row r="3" spans="1:99" s="16" customFormat="1" ht="24" customHeight="1" thickBot="1" x14ac:dyDescent="0.3">
      <c r="A3" s="78" t="s">
        <v>70</v>
      </c>
      <c r="B3" s="87"/>
      <c r="C3" s="52"/>
      <c r="D3" s="55"/>
      <c r="E3" s="43"/>
      <c r="F3" s="43"/>
      <c r="G3" s="40"/>
      <c r="H3" s="44"/>
      <c r="I3" s="204" t="s">
        <v>118</v>
      </c>
      <c r="J3" s="40"/>
      <c r="K3" s="40"/>
      <c r="L3" s="40"/>
      <c r="M3" s="40"/>
      <c r="N3" s="40"/>
      <c r="O3" s="136"/>
      <c r="P3" s="136"/>
      <c r="Q3" s="137"/>
      <c r="R3" s="138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205"/>
      <c r="AE3" s="136"/>
      <c r="AF3" s="136"/>
      <c r="AG3" s="139"/>
      <c r="AH3" s="140"/>
      <c r="AI3" s="141"/>
      <c r="AJ3" s="140"/>
      <c r="AK3" s="142"/>
      <c r="AL3" s="140"/>
      <c r="AM3" s="136"/>
      <c r="AN3" s="143"/>
      <c r="AO3" s="143"/>
      <c r="AP3" s="143"/>
      <c r="AQ3" s="143"/>
      <c r="AR3" s="120"/>
      <c r="AS3" s="120"/>
      <c r="AT3" s="120"/>
      <c r="AU3" s="120"/>
      <c r="AV3" s="120"/>
      <c r="AW3" s="120"/>
      <c r="AX3" s="120"/>
      <c r="AY3" s="196"/>
      <c r="AZ3" s="196"/>
      <c r="BA3" s="196"/>
      <c r="BB3" s="45"/>
      <c r="BC3" s="45"/>
      <c r="BD3" s="45"/>
      <c r="BE3" s="4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</row>
    <row r="4" spans="1:99" ht="13.2" x14ac:dyDescent="0.25">
      <c r="D4" s="16"/>
      <c r="E4" s="16"/>
      <c r="F4" s="16"/>
      <c r="G4" s="16"/>
      <c r="H4" s="16"/>
      <c r="I4" s="16"/>
      <c r="N4" s="10"/>
      <c r="O4" s="136"/>
      <c r="P4" s="136"/>
      <c r="Q4" s="137"/>
      <c r="R4" s="138"/>
      <c r="AG4" s="139"/>
      <c r="AH4" s="140"/>
      <c r="AI4" s="141"/>
      <c r="AJ4" s="140"/>
      <c r="AK4" s="142"/>
      <c r="AM4" s="136"/>
      <c r="AN4" s="143"/>
      <c r="AO4" s="143"/>
      <c r="AP4" s="143"/>
      <c r="AS4" s="128"/>
      <c r="AT4" s="128"/>
      <c r="AU4" s="128"/>
      <c r="BF4" s="36"/>
      <c r="BG4" s="36"/>
      <c r="BH4" s="36"/>
      <c r="BR4" s="6"/>
      <c r="BS4" s="6"/>
      <c r="BT4" s="6"/>
      <c r="CS4" s="5"/>
      <c r="CT4" s="5"/>
      <c r="CU4" s="5"/>
    </row>
    <row r="5" spans="1:99" ht="12.75" customHeight="1" x14ac:dyDescent="0.25">
      <c r="A5" s="3" t="s">
        <v>6</v>
      </c>
      <c r="B5" s="213"/>
      <c r="C5" s="8"/>
      <c r="D5" s="228" t="s">
        <v>19</v>
      </c>
      <c r="E5" s="229"/>
      <c r="F5" s="229"/>
      <c r="G5" s="229"/>
      <c r="H5" s="229"/>
      <c r="I5" s="229"/>
      <c r="J5" s="60" t="s">
        <v>30</v>
      </c>
      <c r="K5" s="60"/>
      <c r="L5" s="60"/>
      <c r="M5" s="60"/>
      <c r="N5" s="61"/>
      <c r="O5" s="136"/>
      <c r="P5" s="136"/>
      <c r="Q5" s="137"/>
      <c r="R5" s="138"/>
      <c r="AG5" s="139"/>
      <c r="AH5" s="140"/>
      <c r="AI5" s="141"/>
      <c r="AJ5" s="140"/>
      <c r="AK5" s="142"/>
      <c r="AM5" s="136"/>
      <c r="AN5" s="143"/>
      <c r="AO5" s="143"/>
      <c r="AP5" s="143"/>
      <c r="AS5" s="128"/>
      <c r="AT5" s="128"/>
      <c r="AU5" s="128"/>
      <c r="BF5" s="36"/>
      <c r="BG5" s="36"/>
      <c r="BH5" s="36"/>
      <c r="BR5" s="6"/>
      <c r="BS5" s="6"/>
      <c r="BT5" s="6"/>
      <c r="CS5" s="5"/>
      <c r="CT5" s="5"/>
      <c r="CU5" s="5"/>
    </row>
    <row r="6" spans="1:99" ht="12.75" customHeight="1" x14ac:dyDescent="0.25">
      <c r="A6" s="9" t="s">
        <v>18</v>
      </c>
      <c r="B6" s="50"/>
      <c r="D6" s="238" t="str">
        <f>IF(R6&gt;0,"Пользователь (компания или ФИО ч/л) *","Пользователь (компания или ФИО ч/л)")</f>
        <v>Пользователь (компания или ФИО ч/л)</v>
      </c>
      <c r="E6" s="239"/>
      <c r="F6" s="239"/>
      <c r="G6" s="240"/>
      <c r="H6" s="230"/>
      <c r="I6" s="231"/>
      <c r="J6" s="66" t="str">
        <f>IF(Q6=FALSE,"Названание / Имя на которое будет оформлен заказ (до 50 симв.).","Ошибка! Количество символов больше 50. Необходимо уменьшить.")</f>
        <v>Названание / Имя на которое будет оформлен заказ (до 50 симв.).</v>
      </c>
      <c r="K6" s="75"/>
      <c r="L6" s="75"/>
      <c r="M6" s="75"/>
      <c r="N6" s="67"/>
      <c r="O6" s="136"/>
      <c r="P6" s="136"/>
      <c r="Q6" s="137" t="b">
        <f>LEN($H$6)&gt;50</f>
        <v>0</v>
      </c>
      <c r="R6" s="144">
        <f>SUM(E24:E31)</f>
        <v>0</v>
      </c>
      <c r="AG6" s="139"/>
      <c r="AH6" s="140"/>
      <c r="AI6" s="141"/>
      <c r="AJ6" s="140"/>
      <c r="AK6" s="142"/>
      <c r="AM6" s="136"/>
      <c r="AN6" s="143"/>
      <c r="AO6" s="143"/>
      <c r="AP6" s="143"/>
      <c r="AS6" s="128"/>
      <c r="AT6" s="128"/>
      <c r="AU6" s="128"/>
      <c r="BF6" s="36"/>
      <c r="BG6" s="36"/>
      <c r="BH6" s="36"/>
      <c r="BR6" s="6"/>
      <c r="BS6" s="6"/>
      <c r="BT6" s="6"/>
      <c r="CS6" s="5"/>
      <c r="CT6" s="5"/>
      <c r="CU6" s="5"/>
    </row>
    <row r="7" spans="1:99" ht="12.75" customHeight="1" thickBot="1" x14ac:dyDescent="0.3">
      <c r="A7" s="18" t="s">
        <v>43</v>
      </c>
      <c r="B7" s="51"/>
      <c r="D7" s="225" t="str">
        <f>IF(R7&gt;0,"Email *","Email")</f>
        <v>Email</v>
      </c>
      <c r="E7" s="226"/>
      <c r="F7" s="226"/>
      <c r="G7" s="227"/>
      <c r="H7" s="243"/>
      <c r="I7" s="244"/>
      <c r="J7" s="62" t="s">
        <v>23</v>
      </c>
      <c r="K7" s="76"/>
      <c r="L7" s="76"/>
      <c r="M7" s="76"/>
      <c r="N7" s="64"/>
      <c r="O7" s="136"/>
      <c r="P7" s="136"/>
      <c r="Q7" s="137"/>
      <c r="R7" s="144">
        <f>SUM(E61,AF7)</f>
        <v>0</v>
      </c>
      <c r="AF7" s="136">
        <f>IF(OR(AE44="4869",AE43="4869",AE42="4869"),1,0)</f>
        <v>0</v>
      </c>
      <c r="AG7" s="139"/>
      <c r="AH7" s="140"/>
      <c r="AI7" s="141"/>
      <c r="AJ7" s="140"/>
      <c r="AK7" s="142"/>
      <c r="AM7" s="136"/>
      <c r="AN7" s="143"/>
      <c r="AO7" s="143"/>
      <c r="AP7" s="143"/>
      <c r="AS7" s="128"/>
      <c r="AT7" s="128"/>
      <c r="AU7" s="128"/>
      <c r="BF7" s="36"/>
      <c r="BG7" s="36"/>
      <c r="BH7" s="36"/>
      <c r="BR7" s="6"/>
      <c r="BS7" s="6"/>
      <c r="BT7" s="6"/>
      <c r="CS7" s="5"/>
      <c r="CT7" s="5"/>
      <c r="CU7" s="5"/>
    </row>
    <row r="8" spans="1:99" ht="12.75" customHeight="1" thickBot="1" x14ac:dyDescent="0.3">
      <c r="A8" s="223" t="s">
        <v>71</v>
      </c>
      <c r="B8" s="88" t="s">
        <v>72</v>
      </c>
      <c r="D8" s="225" t="s">
        <v>5</v>
      </c>
      <c r="E8" s="226"/>
      <c r="F8" s="226"/>
      <c r="G8" s="227"/>
      <c r="H8" s="236" t="s">
        <v>41</v>
      </c>
      <c r="I8" s="237"/>
      <c r="J8" s="62" t="s">
        <v>42</v>
      </c>
      <c r="K8" s="76"/>
      <c r="L8" s="76"/>
      <c r="M8" s="76"/>
      <c r="N8" s="64"/>
      <c r="O8" s="138"/>
      <c r="P8" s="138"/>
      <c r="Q8" s="145"/>
      <c r="R8" s="138"/>
      <c r="S8" s="138"/>
      <c r="T8" s="138"/>
      <c r="AF8" s="146"/>
      <c r="AG8" s="139"/>
      <c r="AH8" s="140"/>
      <c r="AI8" s="141"/>
      <c r="AJ8" s="140"/>
      <c r="AK8" s="142"/>
      <c r="AM8" s="136"/>
      <c r="AN8" s="143"/>
      <c r="AO8" s="143"/>
      <c r="AP8" s="143"/>
      <c r="AS8" s="128"/>
      <c r="AT8" s="128"/>
      <c r="AU8" s="128"/>
      <c r="BF8" s="36"/>
      <c r="BG8" s="36"/>
      <c r="BH8" s="36"/>
      <c r="BR8" s="6"/>
      <c r="BS8" s="6"/>
      <c r="BT8" s="6"/>
      <c r="CS8" s="5"/>
      <c r="CT8" s="5"/>
      <c r="CU8" s="5"/>
    </row>
    <row r="9" spans="1:99" ht="12.75" customHeight="1" thickBot="1" x14ac:dyDescent="0.3">
      <c r="A9" s="224"/>
      <c r="B9" s="88" t="s">
        <v>72</v>
      </c>
      <c r="D9" s="225" t="str">
        <f>IF(R6&gt;0,"Область *","Область")</f>
        <v>Область</v>
      </c>
      <c r="E9" s="226"/>
      <c r="F9" s="226"/>
      <c r="G9" s="227"/>
      <c r="H9" s="232"/>
      <c r="I9" s="233"/>
      <c r="J9" s="62" t="s">
        <v>37</v>
      </c>
      <c r="K9" s="76"/>
      <c r="L9" s="76"/>
      <c r="M9" s="76"/>
      <c r="N9" s="64"/>
      <c r="O9" s="136"/>
      <c r="P9" s="136"/>
      <c r="Q9" s="137"/>
      <c r="R9" s="147"/>
      <c r="AG9" s="139"/>
      <c r="AH9" s="140"/>
      <c r="AI9" s="141"/>
      <c r="AJ9" s="140"/>
      <c r="AK9" s="142"/>
      <c r="AM9" s="136"/>
      <c r="AN9" s="143"/>
      <c r="AO9" s="143"/>
      <c r="AP9" s="143"/>
      <c r="AS9" s="128"/>
      <c r="AT9" s="128"/>
      <c r="AU9" s="128"/>
      <c r="BF9" s="36"/>
      <c r="BG9" s="36"/>
      <c r="BH9" s="36"/>
      <c r="BR9" s="6"/>
      <c r="BS9" s="6"/>
      <c r="BT9" s="6"/>
      <c r="CS9" s="5"/>
      <c r="CT9" s="5"/>
      <c r="CU9" s="5"/>
    </row>
    <row r="10" spans="1:99" ht="12.75" customHeight="1" x14ac:dyDescent="0.25">
      <c r="A10" s="3" t="s">
        <v>55</v>
      </c>
      <c r="B10" s="213"/>
      <c r="D10" s="225" t="str">
        <f>IF(R7&gt;0,"Город *","Город")</f>
        <v>Город</v>
      </c>
      <c r="E10" s="226"/>
      <c r="F10" s="226"/>
      <c r="G10" s="227"/>
      <c r="H10" s="232"/>
      <c r="I10" s="233"/>
      <c r="J10" s="62" t="s">
        <v>17</v>
      </c>
      <c r="K10" s="76"/>
      <c r="L10" s="76"/>
      <c r="M10" s="76"/>
      <c r="N10" s="64"/>
      <c r="O10" s="136"/>
      <c r="P10" s="136"/>
      <c r="Q10" s="137"/>
      <c r="R10" s="147"/>
      <c r="AG10" s="139"/>
      <c r="AH10" s="140"/>
      <c r="AI10" s="141"/>
      <c r="AJ10" s="140"/>
      <c r="AK10" s="142"/>
      <c r="AM10" s="136"/>
      <c r="AN10" s="143"/>
      <c r="AO10" s="143"/>
      <c r="AP10" s="143"/>
      <c r="AS10" s="128"/>
      <c r="AT10" s="128"/>
      <c r="AU10" s="128"/>
      <c r="BF10" s="36"/>
      <c r="BG10" s="36"/>
      <c r="BH10" s="36"/>
      <c r="BR10" s="6"/>
      <c r="BS10" s="6"/>
      <c r="BT10" s="6"/>
      <c r="CS10" s="5"/>
      <c r="CT10" s="5"/>
      <c r="CU10" s="5"/>
    </row>
    <row r="11" spans="1:99" ht="12.75" customHeight="1" x14ac:dyDescent="0.25">
      <c r="A11" s="9" t="s">
        <v>61</v>
      </c>
      <c r="B11" s="83"/>
      <c r="D11" s="225" t="str">
        <f>IF(R7&gt;0,"Сотрудник *","Сотрудник")</f>
        <v>Сотрудник</v>
      </c>
      <c r="E11" s="226"/>
      <c r="F11" s="226"/>
      <c r="G11" s="227"/>
      <c r="H11" s="234"/>
      <c r="I11" s="235"/>
      <c r="J11" s="62" t="s">
        <v>4</v>
      </c>
      <c r="K11" s="76"/>
      <c r="L11" s="76"/>
      <c r="M11" s="76"/>
      <c r="N11" s="64"/>
      <c r="O11" s="148"/>
      <c r="P11" s="148"/>
      <c r="Q11" s="149"/>
      <c r="R11" s="147"/>
      <c r="AG11" s="139"/>
      <c r="AH11" s="140"/>
      <c r="AI11" s="141"/>
      <c r="AJ11" s="140"/>
      <c r="AK11" s="142"/>
      <c r="AM11" s="136"/>
      <c r="AN11" s="143"/>
      <c r="AO11" s="143"/>
      <c r="AP11" s="143"/>
      <c r="AS11" s="128"/>
      <c r="AT11" s="128"/>
      <c r="AU11" s="128"/>
      <c r="BF11" s="36"/>
      <c r="BG11" s="36"/>
      <c r="BH11" s="36"/>
      <c r="BR11" s="6"/>
      <c r="BS11" s="6"/>
      <c r="BT11" s="6"/>
      <c r="CS11" s="5"/>
      <c r="CT11" s="5"/>
      <c r="CU11" s="5"/>
    </row>
    <row r="12" spans="1:99" ht="12.75" customHeight="1" x14ac:dyDescent="0.25">
      <c r="A12" s="11" t="s">
        <v>28</v>
      </c>
      <c r="B12" s="84"/>
      <c r="D12" s="225" t="str">
        <f>IF(R7&gt;0,"Телефон *","Телефон")</f>
        <v>Телефон</v>
      </c>
      <c r="E12" s="226"/>
      <c r="F12" s="226"/>
      <c r="G12" s="227"/>
      <c r="H12" s="232"/>
      <c r="I12" s="233"/>
      <c r="J12" s="62" t="s">
        <v>32</v>
      </c>
      <c r="K12" s="76"/>
      <c r="L12" s="76"/>
      <c r="M12" s="76"/>
      <c r="N12" s="64"/>
      <c r="O12" s="136"/>
      <c r="P12" s="136"/>
      <c r="Q12" s="137"/>
      <c r="R12" s="147"/>
      <c r="AG12" s="139"/>
      <c r="AH12" s="140"/>
      <c r="AI12" s="141"/>
      <c r="AJ12" s="140"/>
      <c r="AK12" s="142"/>
      <c r="AM12" s="136"/>
      <c r="AN12" s="143"/>
      <c r="AO12" s="143"/>
      <c r="AP12" s="143"/>
      <c r="AS12" s="128"/>
      <c r="AT12" s="128"/>
      <c r="AU12" s="128"/>
      <c r="BF12" s="36"/>
      <c r="BG12" s="36"/>
      <c r="BH12" s="36"/>
      <c r="BR12" s="6"/>
      <c r="BS12" s="6"/>
      <c r="BT12" s="6"/>
      <c r="CS12" s="5"/>
      <c r="CT12" s="5"/>
      <c r="CU12" s="5"/>
    </row>
    <row r="13" spans="1:99" ht="12.75" customHeight="1" x14ac:dyDescent="0.25">
      <c r="A13" s="245" t="s">
        <v>68</v>
      </c>
      <c r="B13" s="245"/>
      <c r="D13" s="225" t="s">
        <v>52</v>
      </c>
      <c r="E13" s="226"/>
      <c r="F13" s="226"/>
      <c r="G13" s="227"/>
      <c r="H13" s="232"/>
      <c r="I13" s="233"/>
      <c r="J13" s="62" t="s">
        <v>33</v>
      </c>
      <c r="K13" s="76"/>
      <c r="L13" s="76"/>
      <c r="M13" s="76"/>
      <c r="N13" s="64"/>
      <c r="O13" s="136"/>
      <c r="P13" s="136"/>
      <c r="Q13" s="137"/>
      <c r="R13" s="138"/>
      <c r="AG13" s="139"/>
      <c r="AH13" s="140"/>
      <c r="AI13" s="141"/>
      <c r="AJ13" s="140"/>
      <c r="AK13" s="142"/>
      <c r="AM13" s="136"/>
      <c r="AN13" s="143"/>
      <c r="AO13" s="143"/>
      <c r="AP13" s="143"/>
      <c r="AS13" s="128"/>
      <c r="AT13" s="128"/>
      <c r="AU13" s="128"/>
      <c r="BF13" s="36"/>
      <c r="BG13" s="36"/>
      <c r="BH13" s="36"/>
      <c r="BR13" s="6"/>
      <c r="BS13" s="6"/>
      <c r="BT13" s="6"/>
      <c r="CS13" s="5"/>
      <c r="CT13" s="5"/>
      <c r="CU13" s="5"/>
    </row>
    <row r="14" spans="1:99" ht="12.75" customHeight="1" x14ac:dyDescent="0.25">
      <c r="A14" s="69" t="s">
        <v>67</v>
      </c>
      <c r="B14" s="69"/>
      <c r="D14" s="225" t="str">
        <f>IF(R7&gt;0,"Почтовый индекс *","Почтовый индекс")</f>
        <v>Почтовый индекс</v>
      </c>
      <c r="E14" s="226"/>
      <c r="F14" s="226"/>
      <c r="G14" s="227"/>
      <c r="H14" s="232"/>
      <c r="I14" s="233"/>
      <c r="J14" s="62" t="s">
        <v>24</v>
      </c>
      <c r="K14" s="76"/>
      <c r="L14" s="76"/>
      <c r="M14" s="76"/>
      <c r="N14" s="64"/>
      <c r="O14" s="150"/>
      <c r="P14" s="150"/>
      <c r="Q14" s="151"/>
      <c r="R14" s="152"/>
      <c r="AG14" s="139"/>
      <c r="AH14" s="140"/>
      <c r="AI14" s="141"/>
      <c r="AJ14" s="140"/>
      <c r="AK14" s="142"/>
      <c r="AM14" s="136"/>
      <c r="AN14" s="143"/>
      <c r="AO14" s="143"/>
      <c r="AP14" s="143"/>
      <c r="AS14" s="128"/>
      <c r="AT14" s="128"/>
      <c r="AU14" s="128"/>
      <c r="BF14" s="36"/>
      <c r="BG14" s="36"/>
      <c r="BH14" s="36"/>
      <c r="BR14" s="6"/>
      <c r="BS14" s="6"/>
      <c r="BT14" s="6"/>
      <c r="CS14" s="5"/>
      <c r="CT14" s="5"/>
      <c r="CU14" s="5"/>
    </row>
    <row r="15" spans="1:99" ht="12.75" customHeight="1" x14ac:dyDescent="0.3">
      <c r="A15" s="70" t="s">
        <v>59</v>
      </c>
      <c r="B15" s="71"/>
      <c r="D15" s="225" t="str">
        <f>IF(R7&gt;0,"Адрес *","Адрес")</f>
        <v>Адрес</v>
      </c>
      <c r="E15" s="226"/>
      <c r="F15" s="226"/>
      <c r="G15" s="227"/>
      <c r="H15" s="232"/>
      <c r="I15" s="233"/>
      <c r="J15" s="62" t="s">
        <v>34</v>
      </c>
      <c r="K15" s="76"/>
      <c r="L15" s="76"/>
      <c r="M15" s="76"/>
      <c r="N15" s="64"/>
      <c r="O15" s="150"/>
      <c r="P15" s="150"/>
      <c r="Q15" s="151"/>
      <c r="R15" s="152"/>
      <c r="T15" s="139"/>
      <c r="AB15" s="139"/>
      <c r="AG15" s="139"/>
      <c r="AH15" s="140"/>
      <c r="AI15" s="141"/>
      <c r="AJ15" s="140"/>
      <c r="AK15" s="142"/>
      <c r="AM15" s="136"/>
      <c r="AN15" s="143"/>
      <c r="AO15" s="143"/>
      <c r="AP15" s="143"/>
      <c r="AS15" s="128"/>
      <c r="AT15" s="128"/>
      <c r="AU15" s="128"/>
      <c r="BF15" s="36"/>
      <c r="BG15" s="36"/>
      <c r="BH15" s="36"/>
      <c r="BR15" s="6"/>
      <c r="BS15" s="6"/>
      <c r="BT15" s="6"/>
      <c r="CS15" s="5"/>
      <c r="CT15" s="5"/>
      <c r="CU15" s="5"/>
    </row>
    <row r="16" spans="1:99" ht="12.75" customHeight="1" x14ac:dyDescent="0.3">
      <c r="A16" s="72" t="s">
        <v>62</v>
      </c>
      <c r="B16" s="73"/>
      <c r="D16" s="248" t="str">
        <f>IF(R7&gt;0,"ИНН *","ИНН")</f>
        <v>ИНН</v>
      </c>
      <c r="E16" s="249"/>
      <c r="F16" s="249"/>
      <c r="G16" s="250"/>
      <c r="H16" s="246"/>
      <c r="I16" s="247"/>
      <c r="J16" s="63" t="s">
        <v>58</v>
      </c>
      <c r="K16" s="77"/>
      <c r="L16" s="77"/>
      <c r="M16" s="77"/>
      <c r="N16" s="65"/>
      <c r="O16" s="150"/>
      <c r="P16" s="150"/>
      <c r="Q16" s="151"/>
      <c r="R16" s="152"/>
      <c r="T16" s="139"/>
      <c r="AB16" s="139"/>
      <c r="AG16" s="139"/>
      <c r="AH16" s="140"/>
      <c r="AI16" s="141"/>
      <c r="AJ16" s="140"/>
      <c r="AK16" s="142"/>
      <c r="AM16" s="136"/>
      <c r="AN16" s="143"/>
      <c r="AO16" s="143"/>
      <c r="AP16" s="143"/>
      <c r="AS16" s="128"/>
      <c r="AT16" s="128"/>
      <c r="AU16" s="128"/>
      <c r="BF16" s="36"/>
      <c r="BG16" s="36"/>
      <c r="BH16" s="36"/>
      <c r="BR16" s="6"/>
      <c r="BS16" s="6"/>
      <c r="BT16" s="6"/>
      <c r="CS16" s="5"/>
      <c r="CT16" s="5"/>
      <c r="CU16" s="5"/>
    </row>
    <row r="17" spans="1:99" ht="13.2" x14ac:dyDescent="0.25">
      <c r="D17" s="90" t="s">
        <v>97</v>
      </c>
      <c r="E17" s="68"/>
      <c r="F17" s="68"/>
      <c r="G17" s="68"/>
      <c r="H17" s="68"/>
      <c r="I17" s="68"/>
      <c r="J17" s="28"/>
      <c r="K17" s="28"/>
      <c r="L17" s="28"/>
      <c r="M17" s="28"/>
      <c r="N17" s="28"/>
      <c r="O17" s="150"/>
      <c r="P17" s="150"/>
      <c r="Q17" s="151"/>
      <c r="R17" s="152"/>
      <c r="T17" s="139"/>
      <c r="AB17" s="139"/>
      <c r="AG17" s="139"/>
      <c r="AH17" s="140"/>
      <c r="AI17" s="141"/>
      <c r="AJ17" s="140"/>
      <c r="AK17" s="142"/>
      <c r="AM17" s="136"/>
      <c r="AN17" s="143"/>
      <c r="AO17" s="143"/>
      <c r="AP17" s="143"/>
      <c r="AS17" s="128"/>
      <c r="AT17" s="128"/>
      <c r="AU17" s="128"/>
      <c r="BF17" s="36"/>
      <c r="BG17" s="36"/>
      <c r="BH17" s="36"/>
      <c r="BR17" s="6"/>
      <c r="BS17" s="6"/>
      <c r="BT17" s="6"/>
      <c r="CS17" s="5"/>
      <c r="CT17" s="5"/>
      <c r="CU17" s="5"/>
    </row>
    <row r="18" spans="1:99" s="25" customFormat="1" ht="13.2" x14ac:dyDescent="0.25">
      <c r="O18" s="150"/>
      <c r="P18" s="150"/>
      <c r="Q18" s="151"/>
      <c r="R18" s="152"/>
      <c r="S18" s="136"/>
      <c r="T18" s="139"/>
      <c r="U18" s="136"/>
      <c r="V18" s="136"/>
      <c r="W18" s="136"/>
      <c r="X18" s="136"/>
      <c r="Y18" s="136"/>
      <c r="Z18" s="136"/>
      <c r="AA18" s="136"/>
      <c r="AB18" s="139"/>
      <c r="AC18" s="136"/>
      <c r="AD18" s="205"/>
      <c r="AE18" s="136"/>
      <c r="AF18" s="136"/>
      <c r="AG18" s="139"/>
      <c r="AH18" s="140"/>
      <c r="AI18" s="141"/>
      <c r="AJ18" s="140"/>
      <c r="AK18" s="142"/>
      <c r="AL18" s="140"/>
      <c r="AM18" s="136"/>
      <c r="AN18" s="136"/>
      <c r="AO18" s="136"/>
      <c r="AP18" s="136"/>
      <c r="AQ18" s="136"/>
      <c r="AR18" s="126"/>
      <c r="AS18" s="129"/>
      <c r="AT18" s="129"/>
      <c r="AU18" s="129"/>
      <c r="AV18" s="129"/>
      <c r="AW18" s="129"/>
      <c r="AX18" s="129"/>
      <c r="AY18" s="198"/>
      <c r="AZ18" s="198"/>
      <c r="BA18" s="198"/>
      <c r="BB18" s="47"/>
      <c r="BC18" s="47"/>
      <c r="BD18" s="47"/>
      <c r="BE18" s="4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</row>
    <row r="19" spans="1:99" ht="12.75" customHeight="1" x14ac:dyDescent="0.25">
      <c r="A19" s="12"/>
      <c r="B19" s="13"/>
      <c r="C19" s="12"/>
      <c r="D19" s="254" t="s">
        <v>60</v>
      </c>
      <c r="E19" s="255"/>
      <c r="F19" s="255"/>
      <c r="G19" s="256"/>
      <c r="H19" s="251"/>
      <c r="I19" s="252"/>
      <c r="J19" s="252"/>
      <c r="K19" s="252"/>
      <c r="L19" s="252"/>
      <c r="M19" s="252"/>
      <c r="N19" s="253"/>
      <c r="O19" s="153"/>
      <c r="P19" s="153"/>
      <c r="Q19" s="154"/>
      <c r="R19" s="138"/>
      <c r="S19" s="140"/>
      <c r="T19" s="140"/>
      <c r="AI19" s="155"/>
      <c r="AK19" s="142"/>
    </row>
    <row r="20" spans="1:99" s="32" customFormat="1" ht="13.2" x14ac:dyDescent="0.25">
      <c r="C20" s="56"/>
      <c r="O20" s="156"/>
      <c r="P20" s="156"/>
      <c r="Q20" s="156"/>
      <c r="R20" s="157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208"/>
      <c r="AE20" s="156"/>
      <c r="AF20" s="158"/>
      <c r="AG20" s="159"/>
      <c r="AH20" s="159"/>
      <c r="AI20" s="159"/>
      <c r="AJ20" s="159"/>
      <c r="AK20" s="159"/>
      <c r="AL20" s="156"/>
      <c r="AM20" s="160"/>
      <c r="AN20" s="160"/>
      <c r="AO20" s="160"/>
      <c r="AP20" s="160"/>
      <c r="AQ20" s="16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</row>
    <row r="21" spans="1:99" s="32" customFormat="1" ht="13.2" x14ac:dyDescent="0.25">
      <c r="A21" s="1" t="s">
        <v>90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156"/>
      <c r="P21" s="156"/>
      <c r="Q21" s="156"/>
      <c r="R21" s="157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208"/>
      <c r="AE21" s="156"/>
      <c r="AF21" s="158"/>
      <c r="AG21" s="159"/>
      <c r="AH21" s="159"/>
      <c r="AI21" s="159"/>
      <c r="AJ21" s="159"/>
      <c r="AK21" s="159"/>
      <c r="AL21" s="156"/>
      <c r="AM21" s="160"/>
      <c r="AN21" s="160"/>
      <c r="AO21" s="160"/>
      <c r="AP21" s="160"/>
      <c r="AQ21" s="16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</row>
    <row r="22" spans="1:99" s="82" customFormat="1" ht="13.2" outlineLevel="1" x14ac:dyDescent="0.25">
      <c r="A22" s="3" t="s">
        <v>98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13"/>
      <c r="O22" s="161"/>
      <c r="P22" s="161"/>
      <c r="Q22" s="162"/>
      <c r="R22" s="163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161"/>
      <c r="AD22" s="209"/>
      <c r="AE22" s="161"/>
      <c r="AF22" s="164"/>
      <c r="AG22" s="165"/>
      <c r="AH22" s="165"/>
      <c r="AI22" s="166"/>
      <c r="AJ22" s="165"/>
      <c r="AK22" s="166"/>
      <c r="AL22" s="161"/>
      <c r="AM22" s="167"/>
      <c r="AN22" s="167"/>
      <c r="AO22" s="167"/>
      <c r="AP22" s="167"/>
      <c r="AQ22" s="167"/>
      <c r="AR22" s="132"/>
      <c r="AS22" s="132"/>
      <c r="AT22" s="132"/>
      <c r="AU22" s="132"/>
      <c r="AV22" s="132"/>
      <c r="AW22" s="132"/>
      <c r="AX22" s="132"/>
      <c r="AY22" s="199"/>
      <c r="AZ22" s="199"/>
      <c r="BA22" s="199"/>
      <c r="BB22" s="80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</row>
    <row r="23" spans="1:99" s="82" customFormat="1" ht="13.2" outlineLevel="1" x14ac:dyDescent="0.25">
      <c r="A23" s="93" t="s">
        <v>39</v>
      </c>
      <c r="B23" s="94" t="s">
        <v>22</v>
      </c>
      <c r="C23" s="94" t="s">
        <v>44</v>
      </c>
      <c r="D23" s="94" t="s">
        <v>38</v>
      </c>
      <c r="E23" s="94" t="s">
        <v>40</v>
      </c>
      <c r="F23" s="94" t="s">
        <v>45</v>
      </c>
      <c r="G23" s="94" t="s">
        <v>35</v>
      </c>
      <c r="H23" s="94" t="s">
        <v>16</v>
      </c>
      <c r="I23" s="217" t="s">
        <v>21</v>
      </c>
      <c r="J23" s="218"/>
      <c r="K23" s="95" t="s">
        <v>82</v>
      </c>
      <c r="L23" s="95" t="s">
        <v>83</v>
      </c>
      <c r="M23" s="96" t="s">
        <v>99</v>
      </c>
      <c r="N23" s="98" t="s">
        <v>31</v>
      </c>
      <c r="O23" s="161"/>
      <c r="P23" s="150" t="s">
        <v>29</v>
      </c>
      <c r="Q23" s="168" t="s">
        <v>46</v>
      </c>
      <c r="R23" s="152" t="s">
        <v>53</v>
      </c>
      <c r="S23" s="150" t="s">
        <v>47</v>
      </c>
      <c r="T23" s="150" t="s">
        <v>48</v>
      </c>
      <c r="U23" s="150" t="s">
        <v>49</v>
      </c>
      <c r="V23" s="150" t="s">
        <v>50</v>
      </c>
      <c r="W23" s="150" t="s">
        <v>51</v>
      </c>
      <c r="X23" s="150" t="s">
        <v>52</v>
      </c>
      <c r="Y23" s="150" t="s">
        <v>54</v>
      </c>
      <c r="Z23" s="150" t="s">
        <v>20</v>
      </c>
      <c r="AA23" s="136"/>
      <c r="AB23" s="150" t="s">
        <v>43</v>
      </c>
      <c r="AC23" s="150" t="s">
        <v>57</v>
      </c>
      <c r="AD23" s="206"/>
      <c r="AE23" s="169" t="s">
        <v>11</v>
      </c>
      <c r="AF23" s="170"/>
      <c r="AG23" s="171"/>
      <c r="AH23" s="171"/>
      <c r="AI23" s="172"/>
      <c r="AJ23" s="171"/>
      <c r="AK23" s="172" t="s">
        <v>25</v>
      </c>
      <c r="AL23" s="161"/>
      <c r="AM23" s="167"/>
      <c r="AN23" s="167"/>
      <c r="AO23" s="167"/>
      <c r="AP23" s="167"/>
      <c r="AQ23" s="167"/>
      <c r="AR23" s="132"/>
      <c r="AS23" s="132"/>
      <c r="AT23" s="132"/>
      <c r="AU23" s="132"/>
      <c r="AV23" s="132"/>
      <c r="AW23" s="132"/>
      <c r="AX23" s="132"/>
      <c r="AY23" s="199"/>
      <c r="AZ23" s="199"/>
      <c r="BA23" s="199"/>
      <c r="BB23" s="80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</row>
    <row r="24" spans="1:99" s="82" customFormat="1" ht="13.2" outlineLevel="1" x14ac:dyDescent="0.25">
      <c r="A24" s="99">
        <v>5</v>
      </c>
      <c r="B24" s="193" t="s">
        <v>116</v>
      </c>
      <c r="C24" s="100" t="s">
        <v>91</v>
      </c>
      <c r="D24" s="100">
        <v>3</v>
      </c>
      <c r="E24" s="101"/>
      <c r="F24" s="100" t="str">
        <f t="shared" ref="F24:F31" si="0">IF(ISBLANK(B24),"-","F 1 year")</f>
        <v>F 1 year</v>
      </c>
      <c r="G24" s="102" t="s">
        <v>26</v>
      </c>
      <c r="H24" s="100" t="str">
        <f t="shared" ref="H24:H31" si="1">IF(NOT(ISBLANK(E24)),AK24,"-")</f>
        <v>-</v>
      </c>
      <c r="I24" s="214" t="str">
        <f>IF(ISERROR(VLOOKUP(H24,SIL!A:B,2,FALSE)),"",VLOOKUP(H24,SIL!A:B,2,FALSE))</f>
        <v/>
      </c>
      <c r="J24" s="214"/>
      <c r="K24" s="117">
        <f>IF(ISERROR(VLOOKUP(H24,SIL!A:C,3,FALSE)),0,VLOOKUP(H24,SIL!A:C,3,FALSE))*1.2</f>
        <v>0</v>
      </c>
      <c r="L24" s="117">
        <f t="shared" ref="L24:L31" si="2">ROUND(IF(ISNUMBER(K24),K24*E24,0),2)</f>
        <v>0</v>
      </c>
      <c r="M24" s="118">
        <f t="shared" ref="M24:M31" si="3">ROUND(L24/1.2*0.2,2)</f>
        <v>0</v>
      </c>
      <c r="N24" s="100"/>
      <c r="O24" s="161"/>
      <c r="P24" s="150" t="str">
        <f t="shared" ref="P24:P31" si="4">IF(NOT(ISBLANK($B$12)),$B$12,"")</f>
        <v/>
      </c>
      <c r="Q24" s="168"/>
      <c r="R24" s="152"/>
      <c r="S24" s="150" t="str">
        <f t="shared" ref="S24:S31" si="5">IF(NOT(ISBLANK($H$8)),$H$8,"")</f>
        <v>Russian Federation</v>
      </c>
      <c r="T24" s="150"/>
      <c r="U24" s="150"/>
      <c r="V24" s="150"/>
      <c r="W24" s="150"/>
      <c r="X24" s="150"/>
      <c r="Y24" s="150"/>
      <c r="Z24" s="150"/>
      <c r="AA24" s="136"/>
      <c r="AB24" s="150" t="str">
        <f t="shared" ref="AB24:AB31" si="6">IF(NOT(ISBLANK($B$7)),$B$7,"")</f>
        <v/>
      </c>
      <c r="AC24" s="150"/>
      <c r="AD24" s="206"/>
      <c r="AE24" s="169" t="str">
        <f t="shared" ref="AE24:AE31" si="7">LEFT(B24,4)</f>
        <v>1041</v>
      </c>
      <c r="AF24" s="170" t="s">
        <v>8</v>
      </c>
      <c r="AG24" s="171" t="s">
        <v>3</v>
      </c>
      <c r="AH24" s="171" t="s">
        <v>13</v>
      </c>
      <c r="AI24" s="172" t="s">
        <v>10</v>
      </c>
      <c r="AJ24" s="171" t="str">
        <f t="shared" ref="AJ24:AJ31" si="8">LEFT(G24,1)</f>
        <v>S</v>
      </c>
      <c r="AK24" s="172" t="str">
        <f t="shared" ref="AK24:AK31" si="9">CONCATENATE("KL",AE24,AF24,AG24,AH24,AI24,AJ24)</f>
        <v>KL1041RBCFS</v>
      </c>
      <c r="AL24" s="161"/>
      <c r="AM24" s="150"/>
      <c r="AN24" s="150"/>
      <c r="AO24" s="152"/>
      <c r="AP24" s="167"/>
      <c r="AQ24" s="167"/>
      <c r="AR24" s="132"/>
      <c r="AS24" s="132"/>
      <c r="AT24" s="132"/>
      <c r="AU24" s="132"/>
      <c r="AV24" s="132"/>
      <c r="AW24" s="132"/>
      <c r="AX24" s="132"/>
      <c r="AY24" s="199"/>
      <c r="AZ24" s="199"/>
      <c r="BA24" s="199"/>
      <c r="BB24" s="80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</row>
    <row r="25" spans="1:99" s="82" customFormat="1" ht="13.2" outlineLevel="1" x14ac:dyDescent="0.25">
      <c r="A25" s="99">
        <v>6</v>
      </c>
      <c r="B25" s="193" t="s">
        <v>116</v>
      </c>
      <c r="C25" s="100" t="s">
        <v>91</v>
      </c>
      <c r="D25" s="100">
        <v>5</v>
      </c>
      <c r="E25" s="101"/>
      <c r="F25" s="100" t="str">
        <f t="shared" si="0"/>
        <v>F 1 year</v>
      </c>
      <c r="G25" s="102" t="s">
        <v>26</v>
      </c>
      <c r="H25" s="100" t="str">
        <f t="shared" si="1"/>
        <v>-</v>
      </c>
      <c r="I25" s="214" t="str">
        <f>IF(ISERROR(VLOOKUP(H25,SIL!A:B,2,FALSE)),"",VLOOKUP(H25,SIL!A:B,2,FALSE))</f>
        <v/>
      </c>
      <c r="J25" s="214"/>
      <c r="K25" s="117">
        <f>IF(ISERROR(VLOOKUP(H25,SIL!A:C,3,FALSE)),0,VLOOKUP(H25,SIL!A:C,3,FALSE))*1.2</f>
        <v>0</v>
      </c>
      <c r="L25" s="117">
        <f t="shared" si="2"/>
        <v>0</v>
      </c>
      <c r="M25" s="118">
        <f t="shared" si="3"/>
        <v>0</v>
      </c>
      <c r="N25" s="100"/>
      <c r="O25" s="161"/>
      <c r="P25" s="150" t="str">
        <f t="shared" si="4"/>
        <v/>
      </c>
      <c r="Q25" s="168"/>
      <c r="R25" s="152"/>
      <c r="S25" s="150" t="str">
        <f t="shared" si="5"/>
        <v>Russian Federation</v>
      </c>
      <c r="T25" s="150"/>
      <c r="U25" s="150"/>
      <c r="V25" s="150"/>
      <c r="W25" s="150"/>
      <c r="X25" s="150"/>
      <c r="Y25" s="150"/>
      <c r="Z25" s="150"/>
      <c r="AA25" s="136"/>
      <c r="AB25" s="150" t="str">
        <f t="shared" si="6"/>
        <v/>
      </c>
      <c r="AC25" s="150"/>
      <c r="AD25" s="206"/>
      <c r="AE25" s="169" t="str">
        <f t="shared" si="7"/>
        <v>1041</v>
      </c>
      <c r="AF25" s="170" t="s">
        <v>8</v>
      </c>
      <c r="AG25" s="171" t="s">
        <v>3</v>
      </c>
      <c r="AH25" s="171" t="s">
        <v>9</v>
      </c>
      <c r="AI25" s="172" t="s">
        <v>10</v>
      </c>
      <c r="AJ25" s="171" t="str">
        <f t="shared" si="8"/>
        <v>S</v>
      </c>
      <c r="AK25" s="172" t="str">
        <f t="shared" si="9"/>
        <v>KL1041RBEFS</v>
      </c>
      <c r="AL25" s="161"/>
      <c r="AM25" s="150"/>
      <c r="AN25" s="150"/>
      <c r="AO25" s="152"/>
      <c r="AP25" s="167"/>
      <c r="AQ25" s="167"/>
      <c r="AR25" s="132"/>
      <c r="AS25" s="132"/>
      <c r="AT25" s="132"/>
      <c r="AU25" s="132"/>
      <c r="AV25" s="132"/>
      <c r="AW25" s="132"/>
      <c r="AX25" s="132"/>
      <c r="AY25" s="199"/>
      <c r="AZ25" s="199"/>
      <c r="BA25" s="199"/>
      <c r="BB25" s="80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1"/>
      <c r="CO25" s="81"/>
      <c r="CP25" s="81"/>
      <c r="CQ25" s="81"/>
    </row>
    <row r="26" spans="1:99" s="82" customFormat="1" ht="13.2" outlineLevel="1" x14ac:dyDescent="0.25">
      <c r="A26" s="99">
        <v>7</v>
      </c>
      <c r="B26" s="193" t="s">
        <v>116</v>
      </c>
      <c r="C26" s="100" t="s">
        <v>92</v>
      </c>
      <c r="D26" s="100">
        <v>3</v>
      </c>
      <c r="E26" s="101"/>
      <c r="F26" s="100" t="str">
        <f t="shared" si="0"/>
        <v>F 1 year</v>
      </c>
      <c r="G26" s="102" t="s">
        <v>26</v>
      </c>
      <c r="H26" s="100" t="str">
        <f t="shared" si="1"/>
        <v>-</v>
      </c>
      <c r="I26" s="214" t="str">
        <f>IF(ISERROR(VLOOKUP(H26,SIL!A:B,2,FALSE)),"",VLOOKUP(H26,SIL!A:B,2,FALSE))</f>
        <v/>
      </c>
      <c r="J26" s="214"/>
      <c r="K26" s="117">
        <f>IF(ISERROR(VLOOKUP(H26,SIL!A:C,3,FALSE)),0,VLOOKUP(H26,SIL!A:C,3,FALSE))*1.2</f>
        <v>0</v>
      </c>
      <c r="L26" s="117">
        <f t="shared" si="2"/>
        <v>0</v>
      </c>
      <c r="M26" s="118">
        <f t="shared" si="3"/>
        <v>0</v>
      </c>
      <c r="N26" s="100"/>
      <c r="O26" s="161"/>
      <c r="P26" s="150" t="str">
        <f t="shared" si="4"/>
        <v/>
      </c>
      <c r="Q26" s="168"/>
      <c r="R26" s="152"/>
      <c r="S26" s="150" t="str">
        <f t="shared" si="5"/>
        <v>Russian Federation</v>
      </c>
      <c r="T26" s="150"/>
      <c r="U26" s="150"/>
      <c r="V26" s="150"/>
      <c r="W26" s="150"/>
      <c r="X26" s="150"/>
      <c r="Y26" s="150"/>
      <c r="Z26" s="150"/>
      <c r="AA26" s="136"/>
      <c r="AB26" s="150" t="str">
        <f t="shared" si="6"/>
        <v/>
      </c>
      <c r="AC26" s="150"/>
      <c r="AD26" s="206"/>
      <c r="AE26" s="169" t="str">
        <f t="shared" si="7"/>
        <v>1041</v>
      </c>
      <c r="AF26" s="170" t="s">
        <v>8</v>
      </c>
      <c r="AG26" s="171" t="s">
        <v>93</v>
      </c>
      <c r="AH26" s="171" t="s">
        <v>13</v>
      </c>
      <c r="AI26" s="172" t="s">
        <v>10</v>
      </c>
      <c r="AJ26" s="171" t="str">
        <f t="shared" si="8"/>
        <v>S</v>
      </c>
      <c r="AK26" s="172" t="str">
        <f t="shared" si="9"/>
        <v>KL1041ROCFS</v>
      </c>
      <c r="AL26" s="161"/>
      <c r="AM26" s="150"/>
      <c r="AN26" s="150"/>
      <c r="AO26" s="152"/>
      <c r="AP26" s="167"/>
      <c r="AQ26" s="167"/>
      <c r="AR26" s="132"/>
      <c r="AS26" s="132"/>
      <c r="AT26" s="132"/>
      <c r="AU26" s="132"/>
      <c r="AV26" s="132"/>
      <c r="AW26" s="132"/>
      <c r="AX26" s="132"/>
      <c r="AY26" s="199"/>
      <c r="AZ26" s="199"/>
      <c r="BA26" s="199"/>
      <c r="BB26" s="80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</row>
    <row r="27" spans="1:99" s="82" customFormat="1" ht="13.2" outlineLevel="1" x14ac:dyDescent="0.25">
      <c r="A27" s="99">
        <v>8</v>
      </c>
      <c r="B27" s="193" t="s">
        <v>116</v>
      </c>
      <c r="C27" s="100" t="s">
        <v>92</v>
      </c>
      <c r="D27" s="100">
        <v>5</v>
      </c>
      <c r="E27" s="101"/>
      <c r="F27" s="100" t="str">
        <f t="shared" si="0"/>
        <v>F 1 year</v>
      </c>
      <c r="G27" s="102" t="s">
        <v>26</v>
      </c>
      <c r="H27" s="100" t="str">
        <f t="shared" si="1"/>
        <v>-</v>
      </c>
      <c r="I27" s="214" t="str">
        <f>IF(ISERROR(VLOOKUP(H27,SIL!A:B,2,FALSE)),"",VLOOKUP(H27,SIL!A:B,2,FALSE))</f>
        <v/>
      </c>
      <c r="J27" s="214"/>
      <c r="K27" s="117">
        <f>IF(ISERROR(VLOOKUP(H27,SIL!A:C,3,FALSE)),0,VLOOKUP(H27,SIL!A:C,3,FALSE))*1.2</f>
        <v>0</v>
      </c>
      <c r="L27" s="117">
        <f t="shared" si="2"/>
        <v>0</v>
      </c>
      <c r="M27" s="118">
        <f t="shared" si="3"/>
        <v>0</v>
      </c>
      <c r="N27" s="100"/>
      <c r="O27" s="161"/>
      <c r="P27" s="150" t="str">
        <f t="shared" si="4"/>
        <v/>
      </c>
      <c r="Q27" s="168"/>
      <c r="R27" s="152"/>
      <c r="S27" s="150" t="str">
        <f t="shared" si="5"/>
        <v>Russian Federation</v>
      </c>
      <c r="T27" s="150"/>
      <c r="U27" s="150"/>
      <c r="V27" s="150"/>
      <c r="W27" s="150"/>
      <c r="X27" s="150"/>
      <c r="Y27" s="150"/>
      <c r="Z27" s="150"/>
      <c r="AA27" s="136"/>
      <c r="AB27" s="150" t="str">
        <f t="shared" si="6"/>
        <v/>
      </c>
      <c r="AC27" s="150"/>
      <c r="AD27" s="206"/>
      <c r="AE27" s="169" t="str">
        <f t="shared" si="7"/>
        <v>1041</v>
      </c>
      <c r="AF27" s="170" t="s">
        <v>8</v>
      </c>
      <c r="AG27" s="171" t="s">
        <v>93</v>
      </c>
      <c r="AH27" s="171" t="s">
        <v>9</v>
      </c>
      <c r="AI27" s="172" t="s">
        <v>10</v>
      </c>
      <c r="AJ27" s="171" t="str">
        <f t="shared" si="8"/>
        <v>S</v>
      </c>
      <c r="AK27" s="172" t="str">
        <f t="shared" si="9"/>
        <v>KL1041ROEFS</v>
      </c>
      <c r="AL27" s="161"/>
      <c r="AM27" s="150"/>
      <c r="AN27" s="150"/>
      <c r="AO27" s="152"/>
      <c r="AP27" s="167"/>
      <c r="AQ27" s="167"/>
      <c r="AR27" s="132"/>
      <c r="AS27" s="132"/>
      <c r="AT27" s="132"/>
      <c r="AU27" s="132"/>
      <c r="AV27" s="132"/>
      <c r="AW27" s="132"/>
      <c r="AX27" s="132"/>
      <c r="AY27" s="199"/>
      <c r="AZ27" s="199"/>
      <c r="BA27" s="199"/>
      <c r="BB27" s="80"/>
      <c r="BC27" s="81"/>
      <c r="BD27" s="81"/>
      <c r="BE27" s="81"/>
      <c r="BF27" s="81"/>
      <c r="BG27" s="81"/>
      <c r="BH27" s="81"/>
      <c r="BI27" s="81"/>
      <c r="BJ27" s="81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</row>
    <row r="28" spans="1:99" s="82" customFormat="1" ht="13.2" outlineLevel="1" x14ac:dyDescent="0.25">
      <c r="A28" s="99">
        <v>9</v>
      </c>
      <c r="B28" s="100" t="s">
        <v>117</v>
      </c>
      <c r="C28" s="100" t="s">
        <v>91</v>
      </c>
      <c r="D28" s="100">
        <v>3</v>
      </c>
      <c r="E28" s="101"/>
      <c r="F28" s="100" t="str">
        <f t="shared" si="0"/>
        <v>F 1 year</v>
      </c>
      <c r="G28" s="102" t="s">
        <v>26</v>
      </c>
      <c r="H28" s="100" t="str">
        <f t="shared" si="1"/>
        <v>-</v>
      </c>
      <c r="I28" s="214" t="str">
        <f>IF(ISERROR(VLOOKUP(H28,SIL!A:B,2,FALSE)),"",VLOOKUP(H28,SIL!A:B,2,FALSE))</f>
        <v/>
      </c>
      <c r="J28" s="214"/>
      <c r="K28" s="117">
        <f>IF(ISERROR(VLOOKUP(H28,SIL!A:C,3,FALSE)),0,VLOOKUP(H28,SIL!A:C,3,FALSE))*1.2</f>
        <v>0</v>
      </c>
      <c r="L28" s="117">
        <f t="shared" si="2"/>
        <v>0</v>
      </c>
      <c r="M28" s="118">
        <f t="shared" si="3"/>
        <v>0</v>
      </c>
      <c r="N28" s="100"/>
      <c r="O28" s="161"/>
      <c r="P28" s="150" t="str">
        <f t="shared" si="4"/>
        <v/>
      </c>
      <c r="Q28" s="168"/>
      <c r="R28" s="152"/>
      <c r="S28" s="150" t="str">
        <f t="shared" si="5"/>
        <v>Russian Federation</v>
      </c>
      <c r="T28" s="150"/>
      <c r="U28" s="150"/>
      <c r="V28" s="150"/>
      <c r="W28" s="150"/>
      <c r="X28" s="150"/>
      <c r="Y28" s="150"/>
      <c r="Z28" s="150"/>
      <c r="AA28" s="136"/>
      <c r="AB28" s="150" t="str">
        <f t="shared" si="6"/>
        <v/>
      </c>
      <c r="AC28" s="150"/>
      <c r="AD28" s="206"/>
      <c r="AE28" s="169" t="str">
        <f t="shared" si="7"/>
        <v>1050</v>
      </c>
      <c r="AF28" s="170" t="s">
        <v>8</v>
      </c>
      <c r="AG28" s="171" t="s">
        <v>3</v>
      </c>
      <c r="AH28" s="171" t="s">
        <v>13</v>
      </c>
      <c r="AI28" s="172" t="s">
        <v>10</v>
      </c>
      <c r="AJ28" s="171" t="str">
        <f t="shared" si="8"/>
        <v>S</v>
      </c>
      <c r="AK28" s="172" t="str">
        <f t="shared" si="9"/>
        <v>KL1050RBCFS</v>
      </c>
      <c r="AL28" s="161"/>
      <c r="AM28" s="150"/>
      <c r="AN28" s="150"/>
      <c r="AO28" s="152"/>
      <c r="AP28" s="167"/>
      <c r="AQ28" s="167"/>
      <c r="AR28" s="132"/>
      <c r="AS28" s="132"/>
      <c r="AT28" s="132"/>
      <c r="AU28" s="132"/>
      <c r="AV28" s="132"/>
      <c r="AW28" s="132"/>
      <c r="AX28" s="132"/>
      <c r="AY28" s="199"/>
      <c r="AZ28" s="199"/>
      <c r="BA28" s="199"/>
      <c r="BB28" s="80"/>
      <c r="BC28" s="81"/>
      <c r="BD28" s="81"/>
      <c r="BE28" s="81"/>
      <c r="BF28" s="81"/>
      <c r="BG28" s="81"/>
      <c r="BH28" s="81"/>
      <c r="BI28" s="81"/>
      <c r="BJ28" s="81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1"/>
      <c r="CO28" s="81"/>
      <c r="CP28" s="81"/>
      <c r="CQ28" s="81"/>
    </row>
    <row r="29" spans="1:99" s="82" customFormat="1" ht="13.2" outlineLevel="1" x14ac:dyDescent="0.25">
      <c r="A29" s="99">
        <v>10</v>
      </c>
      <c r="B29" s="100" t="s">
        <v>117</v>
      </c>
      <c r="C29" s="100" t="s">
        <v>91</v>
      </c>
      <c r="D29" s="100">
        <v>5</v>
      </c>
      <c r="E29" s="101"/>
      <c r="F29" s="100" t="str">
        <f t="shared" si="0"/>
        <v>F 1 year</v>
      </c>
      <c r="G29" s="102" t="s">
        <v>26</v>
      </c>
      <c r="H29" s="100" t="str">
        <f t="shared" si="1"/>
        <v>-</v>
      </c>
      <c r="I29" s="214" t="str">
        <f>IF(ISERROR(VLOOKUP(H29,SIL!A:B,2,FALSE)),"",VLOOKUP(H29,SIL!A:B,2,FALSE))</f>
        <v/>
      </c>
      <c r="J29" s="214"/>
      <c r="K29" s="117">
        <f>IF(ISERROR(VLOOKUP(H29,SIL!A:C,3,FALSE)),0,VLOOKUP(H29,SIL!A:C,3,FALSE))*1.2</f>
        <v>0</v>
      </c>
      <c r="L29" s="117">
        <f t="shared" si="2"/>
        <v>0</v>
      </c>
      <c r="M29" s="118">
        <f t="shared" si="3"/>
        <v>0</v>
      </c>
      <c r="N29" s="100"/>
      <c r="O29" s="161"/>
      <c r="P29" s="150" t="str">
        <f t="shared" si="4"/>
        <v/>
      </c>
      <c r="Q29" s="168"/>
      <c r="R29" s="152"/>
      <c r="S29" s="150" t="str">
        <f t="shared" si="5"/>
        <v>Russian Federation</v>
      </c>
      <c r="T29" s="150"/>
      <c r="U29" s="150"/>
      <c r="V29" s="150"/>
      <c r="W29" s="150"/>
      <c r="X29" s="150"/>
      <c r="Y29" s="150"/>
      <c r="Z29" s="150"/>
      <c r="AA29" s="136"/>
      <c r="AB29" s="150" t="str">
        <f t="shared" si="6"/>
        <v/>
      </c>
      <c r="AC29" s="150"/>
      <c r="AD29" s="206"/>
      <c r="AE29" s="169" t="str">
        <f t="shared" si="7"/>
        <v>1050</v>
      </c>
      <c r="AF29" s="170" t="s">
        <v>8</v>
      </c>
      <c r="AG29" s="171" t="s">
        <v>3</v>
      </c>
      <c r="AH29" s="171" t="s">
        <v>9</v>
      </c>
      <c r="AI29" s="172" t="s">
        <v>10</v>
      </c>
      <c r="AJ29" s="171" t="str">
        <f t="shared" si="8"/>
        <v>S</v>
      </c>
      <c r="AK29" s="172" t="str">
        <f t="shared" si="9"/>
        <v>KL1050RBEFS</v>
      </c>
      <c r="AL29" s="161"/>
      <c r="AM29" s="150"/>
      <c r="AN29" s="150"/>
      <c r="AO29" s="152"/>
      <c r="AP29" s="167"/>
      <c r="AQ29" s="167"/>
      <c r="AR29" s="132"/>
      <c r="AS29" s="132"/>
      <c r="AT29" s="132"/>
      <c r="AU29" s="132"/>
      <c r="AV29" s="132"/>
      <c r="AW29" s="132"/>
      <c r="AX29" s="132"/>
      <c r="AY29" s="199"/>
      <c r="AZ29" s="199"/>
      <c r="BA29" s="199"/>
      <c r="BB29" s="80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1"/>
      <c r="CQ29" s="81"/>
    </row>
    <row r="30" spans="1:99" s="82" customFormat="1" ht="13.2" outlineLevel="1" x14ac:dyDescent="0.25">
      <c r="A30" s="99">
        <v>11</v>
      </c>
      <c r="B30" s="100" t="s">
        <v>117</v>
      </c>
      <c r="C30" s="100" t="s">
        <v>92</v>
      </c>
      <c r="D30" s="100">
        <v>3</v>
      </c>
      <c r="E30" s="101"/>
      <c r="F30" s="100" t="str">
        <f t="shared" si="0"/>
        <v>F 1 year</v>
      </c>
      <c r="G30" s="102" t="s">
        <v>26</v>
      </c>
      <c r="H30" s="100" t="str">
        <f t="shared" si="1"/>
        <v>-</v>
      </c>
      <c r="I30" s="214" t="str">
        <f>IF(ISERROR(VLOOKUP(H30,SIL!A:B,2,FALSE)),"",VLOOKUP(H30,SIL!A:B,2,FALSE))</f>
        <v/>
      </c>
      <c r="J30" s="214"/>
      <c r="K30" s="117">
        <f>IF(ISERROR(VLOOKUP(H30,SIL!A:C,3,FALSE)),0,VLOOKUP(H30,SIL!A:C,3,FALSE))*1.2</f>
        <v>0</v>
      </c>
      <c r="L30" s="117">
        <f t="shared" si="2"/>
        <v>0</v>
      </c>
      <c r="M30" s="118">
        <f t="shared" si="3"/>
        <v>0</v>
      </c>
      <c r="N30" s="100"/>
      <c r="O30" s="161"/>
      <c r="P30" s="150" t="str">
        <f t="shared" si="4"/>
        <v/>
      </c>
      <c r="Q30" s="168"/>
      <c r="R30" s="152"/>
      <c r="S30" s="150" t="str">
        <f t="shared" si="5"/>
        <v>Russian Federation</v>
      </c>
      <c r="T30" s="150"/>
      <c r="U30" s="150"/>
      <c r="V30" s="150"/>
      <c r="W30" s="150"/>
      <c r="X30" s="150"/>
      <c r="Y30" s="150"/>
      <c r="Z30" s="150"/>
      <c r="AA30" s="136"/>
      <c r="AB30" s="150" t="str">
        <f t="shared" si="6"/>
        <v/>
      </c>
      <c r="AC30" s="150"/>
      <c r="AD30" s="206"/>
      <c r="AE30" s="169" t="str">
        <f t="shared" si="7"/>
        <v>1050</v>
      </c>
      <c r="AF30" s="170" t="s">
        <v>8</v>
      </c>
      <c r="AG30" s="171" t="s">
        <v>93</v>
      </c>
      <c r="AH30" s="171" t="s">
        <v>13</v>
      </c>
      <c r="AI30" s="172" t="s">
        <v>10</v>
      </c>
      <c r="AJ30" s="171" t="str">
        <f t="shared" si="8"/>
        <v>S</v>
      </c>
      <c r="AK30" s="172" t="str">
        <f t="shared" si="9"/>
        <v>KL1050ROCFS</v>
      </c>
      <c r="AL30" s="161"/>
      <c r="AM30" s="150"/>
      <c r="AN30" s="150"/>
      <c r="AO30" s="152"/>
      <c r="AP30" s="167"/>
      <c r="AQ30" s="167"/>
      <c r="AR30" s="132"/>
      <c r="AS30" s="132"/>
      <c r="AT30" s="132"/>
      <c r="AU30" s="132"/>
      <c r="AV30" s="132"/>
      <c r="AW30" s="132"/>
      <c r="AX30" s="132"/>
      <c r="AY30" s="199"/>
      <c r="AZ30" s="199"/>
      <c r="BA30" s="199"/>
      <c r="BB30" s="80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</row>
    <row r="31" spans="1:99" s="82" customFormat="1" ht="13.2" outlineLevel="1" x14ac:dyDescent="0.25">
      <c r="A31" s="99">
        <v>12</v>
      </c>
      <c r="B31" s="100" t="s">
        <v>117</v>
      </c>
      <c r="C31" s="100" t="s">
        <v>92</v>
      </c>
      <c r="D31" s="100">
        <v>5</v>
      </c>
      <c r="E31" s="101"/>
      <c r="F31" s="100" t="str">
        <f t="shared" si="0"/>
        <v>F 1 year</v>
      </c>
      <c r="G31" s="102" t="s">
        <v>26</v>
      </c>
      <c r="H31" s="100" t="str">
        <f t="shared" si="1"/>
        <v>-</v>
      </c>
      <c r="I31" s="214" t="str">
        <f>IF(ISERROR(VLOOKUP(H31,SIL!A:B,2,FALSE)),"",VLOOKUP(H31,SIL!A:B,2,FALSE))</f>
        <v/>
      </c>
      <c r="J31" s="214"/>
      <c r="K31" s="117">
        <f>IF(ISERROR(VLOOKUP(H31,SIL!A:C,3,FALSE)),0,VLOOKUP(H31,SIL!A:C,3,FALSE))*1.2</f>
        <v>0</v>
      </c>
      <c r="L31" s="117">
        <f t="shared" si="2"/>
        <v>0</v>
      </c>
      <c r="M31" s="118">
        <f t="shared" si="3"/>
        <v>0</v>
      </c>
      <c r="N31" s="100"/>
      <c r="O31" s="161"/>
      <c r="P31" s="150" t="str">
        <f t="shared" si="4"/>
        <v/>
      </c>
      <c r="Q31" s="168"/>
      <c r="R31" s="152"/>
      <c r="S31" s="150" t="str">
        <f t="shared" si="5"/>
        <v>Russian Federation</v>
      </c>
      <c r="T31" s="150"/>
      <c r="U31" s="150"/>
      <c r="V31" s="150"/>
      <c r="W31" s="150"/>
      <c r="X31" s="150"/>
      <c r="Y31" s="150"/>
      <c r="Z31" s="150"/>
      <c r="AA31" s="136"/>
      <c r="AB31" s="150" t="str">
        <f t="shared" si="6"/>
        <v/>
      </c>
      <c r="AC31" s="150"/>
      <c r="AD31" s="206"/>
      <c r="AE31" s="169" t="str">
        <f t="shared" si="7"/>
        <v>1050</v>
      </c>
      <c r="AF31" s="170" t="s">
        <v>8</v>
      </c>
      <c r="AG31" s="171" t="s">
        <v>93</v>
      </c>
      <c r="AH31" s="171" t="s">
        <v>9</v>
      </c>
      <c r="AI31" s="172" t="s">
        <v>10</v>
      </c>
      <c r="AJ31" s="171" t="str">
        <f t="shared" si="8"/>
        <v>S</v>
      </c>
      <c r="AK31" s="172" t="str">
        <f t="shared" si="9"/>
        <v>KL1050ROEFS</v>
      </c>
      <c r="AL31" s="161"/>
      <c r="AM31" s="150"/>
      <c r="AN31" s="150"/>
      <c r="AO31" s="152"/>
      <c r="AP31" s="167"/>
      <c r="AQ31" s="167"/>
      <c r="AR31" s="132"/>
      <c r="AS31" s="132"/>
      <c r="AT31" s="132"/>
      <c r="AU31" s="132"/>
      <c r="AV31" s="132"/>
      <c r="AW31" s="132"/>
      <c r="AX31" s="132"/>
      <c r="AY31" s="199"/>
      <c r="AZ31" s="199"/>
      <c r="BA31" s="199"/>
      <c r="BB31" s="80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1"/>
      <c r="CO31" s="81"/>
      <c r="CP31" s="81"/>
      <c r="CQ31" s="81"/>
    </row>
    <row r="32" spans="1:99" s="82" customFormat="1" ht="13.2" outlineLevel="1" x14ac:dyDescent="0.25">
      <c r="C32" s="121"/>
      <c r="O32" s="161"/>
      <c r="P32" s="161"/>
      <c r="Q32" s="162"/>
      <c r="R32" s="163"/>
      <c r="S32" s="161"/>
      <c r="T32" s="161"/>
      <c r="U32" s="161"/>
      <c r="V32" s="161"/>
      <c r="W32" s="161"/>
      <c r="X32" s="161"/>
      <c r="Y32" s="161"/>
      <c r="Z32" s="161"/>
      <c r="AA32" s="161"/>
      <c r="AB32" s="161"/>
      <c r="AC32" s="161"/>
      <c r="AD32" s="209"/>
      <c r="AE32" s="161"/>
      <c r="AF32" s="164"/>
      <c r="AG32" s="165"/>
      <c r="AH32" s="165"/>
      <c r="AI32" s="166"/>
      <c r="AJ32" s="165"/>
      <c r="AK32" s="166"/>
      <c r="AL32" s="161"/>
      <c r="AM32" s="167"/>
      <c r="AN32" s="167"/>
      <c r="AO32" s="167"/>
      <c r="AP32" s="167"/>
      <c r="AQ32" s="167"/>
      <c r="AR32" s="132"/>
      <c r="AS32" s="132"/>
      <c r="AT32" s="132"/>
      <c r="AU32" s="132"/>
      <c r="AV32" s="132"/>
      <c r="AW32" s="132"/>
      <c r="AX32" s="132"/>
      <c r="AY32" s="199"/>
      <c r="AZ32" s="199"/>
      <c r="BA32" s="199"/>
      <c r="BB32" s="80"/>
      <c r="BC32" s="81"/>
      <c r="BD32" s="81"/>
      <c r="BE32" s="81"/>
      <c r="BF32" s="81"/>
      <c r="BG32" s="81"/>
      <c r="BH32" s="81"/>
      <c r="BI32" s="81"/>
      <c r="BJ32" s="81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1"/>
      <c r="CC32" s="81"/>
      <c r="CD32" s="81"/>
      <c r="CE32" s="81"/>
      <c r="CF32" s="81"/>
      <c r="CG32" s="81"/>
      <c r="CH32" s="81"/>
      <c r="CI32" s="81"/>
      <c r="CJ32" s="81"/>
      <c r="CK32" s="81"/>
      <c r="CL32" s="81"/>
      <c r="CM32" s="81"/>
      <c r="CN32" s="81"/>
      <c r="CO32" s="81"/>
      <c r="CP32" s="81"/>
      <c r="CQ32" s="81"/>
    </row>
    <row r="33" spans="1:99" s="32" customFormat="1" ht="13.2" collapsed="1" x14ac:dyDescent="0.25">
      <c r="A33" s="1" t="s">
        <v>56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159"/>
      <c r="P33" s="159"/>
      <c r="Q33" s="156"/>
      <c r="R33" s="157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208"/>
      <c r="AE33" s="156"/>
      <c r="AF33" s="158"/>
      <c r="AG33" s="159"/>
      <c r="AH33" s="159"/>
      <c r="AI33" s="159"/>
      <c r="AJ33" s="159"/>
      <c r="AK33" s="159"/>
      <c r="AL33" s="156"/>
      <c r="AM33" s="160"/>
      <c r="AN33" s="160"/>
      <c r="AO33" s="160"/>
      <c r="AP33" s="160"/>
      <c r="AQ33" s="16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</row>
    <row r="34" spans="1:99" ht="13.2" hidden="1" outlineLevel="1" x14ac:dyDescent="0.25">
      <c r="A34" s="3" t="s">
        <v>78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13"/>
      <c r="O34" s="136"/>
      <c r="P34" s="136"/>
      <c r="Q34" s="162"/>
      <c r="R34" s="138"/>
      <c r="AE34" s="146"/>
      <c r="AF34" s="139"/>
      <c r="AG34" s="140"/>
      <c r="AH34" s="140"/>
      <c r="AI34" s="166"/>
      <c r="AJ34" s="140"/>
      <c r="AK34" s="166"/>
      <c r="AL34" s="136"/>
      <c r="AM34" s="143"/>
      <c r="AN34" s="143"/>
      <c r="AO34" s="143"/>
      <c r="AP34" s="143"/>
      <c r="AR34" s="128"/>
      <c r="AS34" s="128"/>
      <c r="AT34" s="128"/>
      <c r="AU34" s="128"/>
      <c r="BE34" s="36"/>
      <c r="BF34" s="36"/>
      <c r="BG34" s="36"/>
      <c r="BH34" s="36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5"/>
      <c r="CS34" s="5"/>
      <c r="CT34" s="5"/>
      <c r="CU34" s="5"/>
    </row>
    <row r="35" spans="1:99" s="14" customFormat="1" ht="13.2" hidden="1" outlineLevel="1" x14ac:dyDescent="0.2">
      <c r="A35" s="93" t="s">
        <v>39</v>
      </c>
      <c r="B35" s="94" t="s">
        <v>22</v>
      </c>
      <c r="C35" s="94" t="s">
        <v>44</v>
      </c>
      <c r="D35" s="94" t="s">
        <v>38</v>
      </c>
      <c r="E35" s="94" t="s">
        <v>40</v>
      </c>
      <c r="F35" s="94" t="s">
        <v>45</v>
      </c>
      <c r="G35" s="94" t="s">
        <v>35</v>
      </c>
      <c r="H35" s="94" t="s">
        <v>16</v>
      </c>
      <c r="I35" s="219" t="s">
        <v>21</v>
      </c>
      <c r="J35" s="220"/>
      <c r="K35" s="95" t="s">
        <v>82</v>
      </c>
      <c r="L35" s="95" t="s">
        <v>83</v>
      </c>
      <c r="M35" s="105" t="s">
        <v>85</v>
      </c>
      <c r="N35" s="106" t="s">
        <v>31</v>
      </c>
      <c r="O35" s="150"/>
      <c r="P35" s="150" t="s">
        <v>29</v>
      </c>
      <c r="Q35" s="168" t="s">
        <v>46</v>
      </c>
      <c r="R35" s="152" t="s">
        <v>53</v>
      </c>
      <c r="S35" s="150" t="s">
        <v>47</v>
      </c>
      <c r="T35" s="150" t="s">
        <v>48</v>
      </c>
      <c r="U35" s="150" t="s">
        <v>49</v>
      </c>
      <c r="V35" s="150" t="s">
        <v>50</v>
      </c>
      <c r="W35" s="150" t="s">
        <v>51</v>
      </c>
      <c r="X35" s="150" t="s">
        <v>52</v>
      </c>
      <c r="Y35" s="150" t="s">
        <v>54</v>
      </c>
      <c r="Z35" s="150" t="s">
        <v>20</v>
      </c>
      <c r="AA35" s="136"/>
      <c r="AB35" s="150" t="s">
        <v>43</v>
      </c>
      <c r="AC35" s="150" t="s">
        <v>57</v>
      </c>
      <c r="AD35" s="206"/>
      <c r="AE35" s="169" t="s">
        <v>11</v>
      </c>
      <c r="AF35" s="170"/>
      <c r="AG35" s="171"/>
      <c r="AH35" s="171"/>
      <c r="AI35" s="172"/>
      <c r="AJ35" s="171"/>
      <c r="AK35" s="172" t="s">
        <v>25</v>
      </c>
      <c r="AL35" s="150"/>
      <c r="AM35" s="173"/>
      <c r="AN35" s="173"/>
      <c r="AO35" s="173"/>
      <c r="AP35" s="173"/>
      <c r="AQ35" s="173"/>
      <c r="AR35" s="133"/>
      <c r="AS35" s="133"/>
      <c r="AT35" s="133"/>
      <c r="AU35" s="133"/>
      <c r="AV35" s="133"/>
      <c r="AW35" s="133"/>
      <c r="AX35" s="133"/>
      <c r="AY35" s="200"/>
      <c r="AZ35" s="200"/>
      <c r="BA35" s="200"/>
      <c r="BB35" s="48"/>
      <c r="BC35" s="48"/>
      <c r="BD35" s="4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</row>
    <row r="36" spans="1:99" ht="13.5" hidden="1" customHeight="1" outlineLevel="1" x14ac:dyDescent="0.25">
      <c r="A36" s="99">
        <v>1</v>
      </c>
      <c r="B36" s="100" t="s">
        <v>73</v>
      </c>
      <c r="C36" s="107" t="str">
        <f>IF(ISBLANK(B36),"-","Licence Pack")</f>
        <v>Licence Pack</v>
      </c>
      <c r="D36" s="108" t="s">
        <v>66</v>
      </c>
      <c r="E36" s="101"/>
      <c r="F36" s="100" t="str">
        <f>IF(ISBLANK(B36),"-","F 1 year")</f>
        <v>F 1 year</v>
      </c>
      <c r="G36" s="102" t="s">
        <v>26</v>
      </c>
      <c r="H36" s="100" t="str">
        <f>IF(NOT(ISBLANK(E36)),AK36,"-")</f>
        <v>-</v>
      </c>
      <c r="I36" s="214" t="str">
        <f>IF(ISERROR(VLOOKUP(H36,SIL!A:B,2,FALSE)),"",VLOOKUP(H36,SIL!A:B,2,FALSE))</f>
        <v/>
      </c>
      <c r="J36" s="214"/>
      <c r="K36" s="114">
        <f>IF(ISERROR(VLOOKUP(H36,SIL!A:C,3,FALSE)),0,VLOOKUP(H36,SIL!A:C,3,FALSE))</f>
        <v>0</v>
      </c>
      <c r="L36" s="114">
        <f>ROUND(IF(ISNUMBER(K36),K36*E36,0),2)</f>
        <v>0</v>
      </c>
      <c r="M36" s="115" t="s">
        <v>86</v>
      </c>
      <c r="N36" s="103"/>
      <c r="O36" s="136"/>
      <c r="P36" s="136" t="str">
        <f>IF(NOT(ISBLANK($B$12)),$B$12,"")</f>
        <v/>
      </c>
      <c r="Q36" s="162" t="str">
        <f>IF(NOT(ISBLANK($H$6)),$H$6,"")</f>
        <v/>
      </c>
      <c r="R36" s="138" t="str">
        <f>IF(NOT(ISBLANK($H$7)),$H$7,"")</f>
        <v/>
      </c>
      <c r="S36" s="136" t="str">
        <f>IF(NOT(ISBLANK($H$8)),$H$8,"")</f>
        <v>Russian Federation</v>
      </c>
      <c r="T36" s="136" t="str">
        <f>IF(NOT(ISBLANK($H$9)),$H$9,"")</f>
        <v/>
      </c>
      <c r="U36" s="136" t="str">
        <f>IF(NOT(ISBLANK($H$10)),$H$10,"")</f>
        <v/>
      </c>
      <c r="V36" s="136" t="str">
        <f>IF(NOT(ISBLANK($H$11)),$H$11,"")</f>
        <v/>
      </c>
      <c r="W36" s="136" t="str">
        <f>IF(NOT(ISBLANK($H$12)),$H$12,"")</f>
        <v/>
      </c>
      <c r="X36" s="136" t="str">
        <f>IF(NOT(ISBLANK($H$13)),$H$13,"")</f>
        <v/>
      </c>
      <c r="Y36" s="136" t="str">
        <f>IF(NOT(ISBLANK($H$14)),$H$14,"")</f>
        <v/>
      </c>
      <c r="Z36" s="136" t="str">
        <f>IF(NOT(ISBLANK($H$15)),$H$15,"")</f>
        <v/>
      </c>
      <c r="AB36" s="139" t="str">
        <f>IF(NOT(ISBLANK($B$7)),$B$7,"")</f>
        <v/>
      </c>
      <c r="AC36" s="140" t="str">
        <f>IF(NOT(ISBLANK($H$16)),$H$16,"")</f>
        <v/>
      </c>
      <c r="AD36" s="207"/>
      <c r="AE36" s="140">
        <v>4133</v>
      </c>
      <c r="AF36" s="139" t="s">
        <v>8</v>
      </c>
      <c r="AG36" s="140" t="s">
        <v>13</v>
      </c>
      <c r="AH36" s="140" t="s">
        <v>9</v>
      </c>
      <c r="AI36" s="166" t="s">
        <v>10</v>
      </c>
      <c r="AJ36" s="140" t="str">
        <f>LEFT(G36,1)</f>
        <v>S</v>
      </c>
      <c r="AK36" s="166" t="str">
        <f>CONCATENATE("KL",AE36,AF36,AG36,AH36,AI36,AJ36)</f>
        <v>KL4133RCEFS</v>
      </c>
      <c r="AL36" s="146"/>
      <c r="AM36" s="143"/>
      <c r="AN36" s="143"/>
      <c r="AO36" s="143"/>
      <c r="AP36" s="143"/>
      <c r="AR36" s="128"/>
      <c r="AS36" s="128"/>
      <c r="AT36" s="128"/>
      <c r="AU36" s="128"/>
      <c r="BE36" s="36"/>
      <c r="BF36" s="36"/>
      <c r="BG36" s="36"/>
      <c r="BH36" s="36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5"/>
      <c r="CS36" s="5"/>
      <c r="CT36" s="5"/>
      <c r="CU36" s="5"/>
    </row>
    <row r="37" spans="1:99" ht="13.5" hidden="1" customHeight="1" outlineLevel="1" x14ac:dyDescent="0.25">
      <c r="A37" s="99">
        <v>2</v>
      </c>
      <c r="B37" s="100" t="s">
        <v>73</v>
      </c>
      <c r="C37" s="107" t="str">
        <f>IF(ISBLANK(B37),"-","Licence Pack")</f>
        <v>Licence Pack</v>
      </c>
      <c r="D37" s="108" t="s">
        <v>66</v>
      </c>
      <c r="E37" s="101"/>
      <c r="F37" s="100" t="str">
        <f>IF(ISBLANK(B37),"-","F 1 year")</f>
        <v>F 1 year</v>
      </c>
      <c r="G37" s="104" t="s">
        <v>27</v>
      </c>
      <c r="H37" s="100" t="str">
        <f>IF(NOT(ISBLANK(E37)),AK37,"-")</f>
        <v>-</v>
      </c>
      <c r="I37" s="214" t="str">
        <f>IF(ISERROR(VLOOKUP(H37,SIL!A:B,2,FALSE)),"",VLOOKUP(H37,SIL!A:B,2,FALSE))</f>
        <v/>
      </c>
      <c r="J37" s="214"/>
      <c r="K37" s="114">
        <f>IF(ISERROR(VLOOKUP(H37,SIL!A:C,3,FALSE)),0,VLOOKUP(H37,SIL!A:C,3,FALSE))</f>
        <v>0</v>
      </c>
      <c r="L37" s="114">
        <f t="shared" ref="L37:L38" si="10">ROUND(IF(ISNUMBER(K37),K37*E37,0),2)</f>
        <v>0</v>
      </c>
      <c r="M37" s="115" t="s">
        <v>86</v>
      </c>
      <c r="N37" s="103"/>
      <c r="O37" s="136"/>
      <c r="P37" s="136" t="str">
        <f>IF(NOT(ISBLANK($B$12)),$B$12,"")</f>
        <v/>
      </c>
      <c r="Q37" s="162" t="str">
        <f>IF(NOT(ISBLANK($H$6)),$H$6,"")</f>
        <v/>
      </c>
      <c r="R37" s="138" t="str">
        <f>IF(NOT(ISBLANK($H$7)),$H$7,"")</f>
        <v/>
      </c>
      <c r="S37" s="136" t="str">
        <f>IF(NOT(ISBLANK($H$8)),$H$8,"")</f>
        <v>Russian Federation</v>
      </c>
      <c r="T37" s="136" t="str">
        <f>IF(NOT(ISBLANK($H$9)),$H$9,"")</f>
        <v/>
      </c>
      <c r="U37" s="136" t="str">
        <f>IF(NOT(ISBLANK($H$10)),$H$10,"")</f>
        <v/>
      </c>
      <c r="V37" s="136" t="str">
        <f>IF(NOT(ISBLANK($H$11)),$H$11,"")</f>
        <v/>
      </c>
      <c r="W37" s="136" t="str">
        <f>IF(NOT(ISBLANK($H$12)),$H$12,"")</f>
        <v/>
      </c>
      <c r="X37" s="136" t="str">
        <f>IF(NOT(ISBLANK($H$13)),$H$13,"")</f>
        <v/>
      </c>
      <c r="Y37" s="136" t="str">
        <f>IF(NOT(ISBLANK($H$14)),$H$14,"")</f>
        <v/>
      </c>
      <c r="Z37" s="136" t="str">
        <f>IF(NOT(ISBLANK($H$15)),$H$15,"")</f>
        <v/>
      </c>
      <c r="AB37" s="139" t="str">
        <f>IF(NOT(ISBLANK($B$7)),$B$7,"")</f>
        <v/>
      </c>
      <c r="AC37" s="140" t="str">
        <f>IF(NOT(ISBLANK($H$16)),$H$16,"")</f>
        <v/>
      </c>
      <c r="AD37" s="207"/>
      <c r="AE37" s="140">
        <v>4133</v>
      </c>
      <c r="AF37" s="139" t="s">
        <v>8</v>
      </c>
      <c r="AG37" s="140" t="s">
        <v>13</v>
      </c>
      <c r="AH37" s="140" t="s">
        <v>9</v>
      </c>
      <c r="AI37" s="166" t="s">
        <v>10</v>
      </c>
      <c r="AJ37" s="140" t="str">
        <f>LEFT(G37,1)</f>
        <v>R</v>
      </c>
      <c r="AK37" s="166" t="str">
        <f>CONCATENATE("KL",AE37,AF37,AG37,AH37,AI37,AJ37)</f>
        <v>KL4133RCEFR</v>
      </c>
      <c r="AL37" s="146"/>
      <c r="AM37" s="143"/>
      <c r="AN37" s="143"/>
      <c r="AO37" s="143"/>
      <c r="AP37" s="143"/>
      <c r="AR37" s="128"/>
      <c r="AS37" s="128"/>
      <c r="AT37" s="128"/>
      <c r="AU37" s="128"/>
      <c r="BE37" s="36"/>
      <c r="BF37" s="36"/>
      <c r="BG37" s="36"/>
      <c r="BH37" s="36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5"/>
      <c r="CS37" s="5"/>
      <c r="CT37" s="5"/>
      <c r="CU37" s="5"/>
    </row>
    <row r="38" spans="1:99" ht="13.5" hidden="1" customHeight="1" outlineLevel="1" x14ac:dyDescent="0.25">
      <c r="A38" s="99">
        <v>3</v>
      </c>
      <c r="B38" s="100" t="s">
        <v>73</v>
      </c>
      <c r="C38" s="107" t="str">
        <f>IF(ISBLANK(B38),"-","Licence Pack")</f>
        <v>Licence Pack</v>
      </c>
      <c r="D38" s="108" t="s">
        <v>66</v>
      </c>
      <c r="E38" s="101"/>
      <c r="F38" s="100" t="str">
        <f>IF(ISBLANK(B38),"-","F 1 year")</f>
        <v>F 1 year</v>
      </c>
      <c r="G38" s="109" t="s">
        <v>64</v>
      </c>
      <c r="H38" s="100" t="str">
        <f>IF(NOT(ISBLANK(E38)),AK38,"-")</f>
        <v>-</v>
      </c>
      <c r="I38" s="214" t="str">
        <f>IF(ISERROR(VLOOKUP(H38,SIL!A:B,2,FALSE)),"",VLOOKUP(H38,SIL!A:B,2,FALSE))</f>
        <v/>
      </c>
      <c r="J38" s="214"/>
      <c r="K38" s="114">
        <f>IF(ISERROR(VLOOKUP(H38,SIL!A:C,3,FALSE)),0,VLOOKUP(H38,SIL!A:C,3,FALSE))</f>
        <v>0</v>
      </c>
      <c r="L38" s="114">
        <f t="shared" si="10"/>
        <v>0</v>
      </c>
      <c r="M38" s="115" t="s">
        <v>86</v>
      </c>
      <c r="N38" s="103"/>
      <c r="O38" s="136"/>
      <c r="P38" s="136" t="str">
        <f>IF(NOT(ISBLANK($B$12)),$B$12,"")</f>
        <v/>
      </c>
      <c r="Q38" s="162" t="str">
        <f>IF(NOT(ISBLANK($H$6)),$H$6,"")</f>
        <v/>
      </c>
      <c r="R38" s="138" t="str">
        <f>IF(NOT(ISBLANK($H$7)),$H$7,"")</f>
        <v/>
      </c>
      <c r="S38" s="136" t="str">
        <f>IF(NOT(ISBLANK($H$8)),$H$8,"")</f>
        <v>Russian Federation</v>
      </c>
      <c r="T38" s="136" t="str">
        <f>IF(NOT(ISBLANK($H$9)),$H$9,"")</f>
        <v/>
      </c>
      <c r="U38" s="136" t="str">
        <f>IF(NOT(ISBLANK($H$10)),$H$10,"")</f>
        <v/>
      </c>
      <c r="V38" s="136" t="str">
        <f>IF(NOT(ISBLANK($H$11)),$H$11,"")</f>
        <v/>
      </c>
      <c r="W38" s="136" t="str">
        <f>IF(NOT(ISBLANK($H$12)),$H$12,"")</f>
        <v/>
      </c>
      <c r="X38" s="136" t="str">
        <f>IF(NOT(ISBLANK($H$13)),$H$13,"")</f>
        <v/>
      </c>
      <c r="Y38" s="136" t="str">
        <f>IF(NOT(ISBLANK($H$14)),$H$14,"")</f>
        <v/>
      </c>
      <c r="Z38" s="136" t="str">
        <f>IF(NOT(ISBLANK($H$15)),$H$15,"")</f>
        <v/>
      </c>
      <c r="AB38" s="139" t="str">
        <f>IF(NOT(ISBLANK($B$7)),$B$7,"")</f>
        <v/>
      </c>
      <c r="AC38" s="140" t="str">
        <f>IF(NOT(ISBLANK($H$16)),$H$16,"")</f>
        <v/>
      </c>
      <c r="AD38" s="207"/>
      <c r="AE38" s="140">
        <v>4133</v>
      </c>
      <c r="AF38" s="139" t="s">
        <v>8</v>
      </c>
      <c r="AG38" s="140" t="s">
        <v>13</v>
      </c>
      <c r="AH38" s="140" t="s">
        <v>9</v>
      </c>
      <c r="AI38" s="166" t="s">
        <v>10</v>
      </c>
      <c r="AJ38" s="140" t="str">
        <f>LEFT(G38,1)</f>
        <v>W</v>
      </c>
      <c r="AK38" s="166" t="str">
        <f>CONCATENATE("KL",AE38,AF38,AG38,AH38,AI38,AJ38)</f>
        <v>KL4133RCEFW</v>
      </c>
      <c r="AL38" s="146"/>
      <c r="AM38" s="143"/>
      <c r="AN38" s="143"/>
      <c r="AO38" s="143"/>
      <c r="AP38" s="143"/>
      <c r="AR38" s="128"/>
      <c r="AS38" s="128"/>
      <c r="AT38" s="128"/>
      <c r="AU38" s="128"/>
      <c r="BE38" s="36"/>
      <c r="BF38" s="36"/>
      <c r="BG38" s="36"/>
      <c r="BH38" s="36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5"/>
      <c r="CS38" s="5"/>
      <c r="CT38" s="5"/>
      <c r="CU38" s="5"/>
    </row>
    <row r="39" spans="1:99" s="57" customFormat="1" ht="13.8" hidden="1" outlineLevel="1" x14ac:dyDescent="0.3">
      <c r="B39" s="119"/>
      <c r="J39" s="58"/>
      <c r="K39" s="58"/>
      <c r="L39" s="58"/>
      <c r="M39" s="58"/>
      <c r="N39" s="58"/>
      <c r="O39" s="174"/>
      <c r="P39" s="174"/>
      <c r="Q39" s="175"/>
      <c r="R39" s="176"/>
      <c r="S39" s="174"/>
      <c r="T39" s="174"/>
      <c r="U39" s="174"/>
      <c r="V39" s="174"/>
      <c r="W39" s="177"/>
      <c r="X39" s="177"/>
      <c r="Y39" s="177"/>
      <c r="Z39" s="174"/>
      <c r="AA39" s="177"/>
      <c r="AB39" s="177"/>
      <c r="AC39" s="177"/>
      <c r="AD39" s="210"/>
      <c r="AE39" s="178"/>
      <c r="AF39" s="174"/>
      <c r="AG39" s="179"/>
      <c r="AH39" s="179"/>
      <c r="AI39" s="166"/>
      <c r="AJ39" s="179"/>
      <c r="AK39" s="166"/>
      <c r="AL39" s="178"/>
      <c r="AM39" s="180"/>
      <c r="AN39" s="180"/>
      <c r="AO39" s="180"/>
      <c r="AP39" s="180"/>
      <c r="AQ39" s="180"/>
      <c r="AR39" s="131"/>
      <c r="AS39" s="131"/>
      <c r="AT39" s="131"/>
      <c r="AU39" s="131"/>
      <c r="AV39" s="131"/>
      <c r="AW39" s="131"/>
      <c r="AX39" s="131"/>
      <c r="AY39" s="201"/>
      <c r="AZ39" s="201"/>
      <c r="BA39" s="201"/>
      <c r="BB39" s="59"/>
      <c r="BC39" s="59"/>
      <c r="BD39" s="59"/>
    </row>
    <row r="40" spans="1:99" ht="13.2" hidden="1" outlineLevel="1" x14ac:dyDescent="0.25">
      <c r="A40" s="3" t="s">
        <v>79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13"/>
      <c r="O40" s="136"/>
      <c r="P40" s="136"/>
      <c r="Q40" s="162"/>
      <c r="R40" s="138"/>
      <c r="AE40" s="146"/>
      <c r="AF40" s="139"/>
      <c r="AG40" s="140"/>
      <c r="AH40" s="140"/>
      <c r="AI40" s="166"/>
      <c r="AJ40" s="140"/>
      <c r="AK40" s="166"/>
      <c r="AL40" s="136"/>
      <c r="AM40" s="143"/>
      <c r="AN40" s="143"/>
      <c r="AO40" s="143"/>
      <c r="AP40" s="143"/>
      <c r="AR40" s="128"/>
      <c r="AS40" s="128"/>
      <c r="AT40" s="128"/>
      <c r="AU40" s="128"/>
      <c r="BE40" s="36"/>
      <c r="BF40" s="36"/>
      <c r="BG40" s="36"/>
      <c r="BH40" s="36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5"/>
      <c r="CS40" s="5"/>
      <c r="CT40" s="5"/>
      <c r="CU40" s="5"/>
    </row>
    <row r="41" spans="1:99" ht="13.2" hidden="1" outlineLevel="1" x14ac:dyDescent="0.2">
      <c r="A41" s="93" t="s">
        <v>39</v>
      </c>
      <c r="B41" s="94" t="s">
        <v>22</v>
      </c>
      <c r="C41" s="94" t="s">
        <v>44</v>
      </c>
      <c r="D41" s="94" t="s">
        <v>42</v>
      </c>
      <c r="E41" s="97" t="s">
        <v>40</v>
      </c>
      <c r="F41" s="94" t="s">
        <v>45</v>
      </c>
      <c r="G41" s="94" t="s">
        <v>35</v>
      </c>
      <c r="H41" s="94" t="s">
        <v>16</v>
      </c>
      <c r="I41" s="215" t="s">
        <v>21</v>
      </c>
      <c r="J41" s="216"/>
      <c r="K41" s="95" t="s">
        <v>82</v>
      </c>
      <c r="L41" s="95" t="s">
        <v>83</v>
      </c>
      <c r="M41" s="105" t="s">
        <v>85</v>
      </c>
      <c r="N41" s="98" t="s">
        <v>31</v>
      </c>
      <c r="O41" s="150"/>
      <c r="P41" s="150" t="s">
        <v>29</v>
      </c>
      <c r="Q41" s="168" t="s">
        <v>46</v>
      </c>
      <c r="R41" s="152" t="s">
        <v>53</v>
      </c>
      <c r="S41" s="150" t="s">
        <v>47</v>
      </c>
      <c r="T41" s="150" t="s">
        <v>48</v>
      </c>
      <c r="U41" s="150" t="s">
        <v>49</v>
      </c>
      <c r="V41" s="150" t="s">
        <v>50</v>
      </c>
      <c r="W41" s="150" t="s">
        <v>51</v>
      </c>
      <c r="X41" s="150" t="s">
        <v>52</v>
      </c>
      <c r="Y41" s="150" t="s">
        <v>54</v>
      </c>
      <c r="Z41" s="150" t="s">
        <v>20</v>
      </c>
      <c r="AB41" s="150" t="s">
        <v>43</v>
      </c>
      <c r="AC41" s="150" t="s">
        <v>57</v>
      </c>
      <c r="AD41" s="206"/>
      <c r="AE41" s="169" t="s">
        <v>11</v>
      </c>
      <c r="AF41" s="170"/>
      <c r="AG41" s="171"/>
      <c r="AH41" s="171"/>
      <c r="AI41" s="172"/>
      <c r="AJ41" s="171"/>
      <c r="AK41" s="172" t="s">
        <v>25</v>
      </c>
      <c r="AL41" s="181"/>
      <c r="AM41" s="143"/>
      <c r="AN41" s="143"/>
      <c r="AO41" s="143"/>
      <c r="AP41" s="143"/>
      <c r="AR41" s="128"/>
      <c r="AS41" s="128"/>
      <c r="AT41" s="128"/>
      <c r="AU41" s="128"/>
      <c r="BE41" s="36"/>
      <c r="BF41" s="36"/>
      <c r="BG41" s="36"/>
      <c r="BH41" s="36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5"/>
      <c r="CS41" s="5"/>
      <c r="CT41" s="5"/>
      <c r="CU41" s="5"/>
    </row>
    <row r="42" spans="1:99" s="23" customFormat="1" ht="13.5" hidden="1" customHeight="1" outlineLevel="1" x14ac:dyDescent="0.25">
      <c r="A42" s="110">
        <v>1</v>
      </c>
      <c r="B42" s="103"/>
      <c r="C42" s="107" t="str">
        <f>IF(ISBLANK(B42),"-","Licence")</f>
        <v>-</v>
      </c>
      <c r="D42" s="111" t="s">
        <v>42</v>
      </c>
      <c r="E42" s="101"/>
      <c r="F42" s="101"/>
      <c r="G42" s="101"/>
      <c r="H42" s="100" t="str">
        <f>IF(NOT(ISBLANK(E42)),AK42,"-")</f>
        <v>-</v>
      </c>
      <c r="I42" s="214" t="str">
        <f>IF(ISERROR(VLOOKUP(H42,SIL!A:B,2,FALSE)),"",VLOOKUP(H42,SIL!A:B,2,FALSE))</f>
        <v/>
      </c>
      <c r="J42" s="214"/>
      <c r="K42" s="114">
        <f>IF(ISERROR(VLOOKUP(H42,SIL!A:C,3,FALSE)),0,VLOOKUP(H42,SIL!A:C,3,FALSE))</f>
        <v>0</v>
      </c>
      <c r="L42" s="114">
        <f t="shared" ref="L42:L44" si="11">ROUND(IF(ISNUMBER(K42),K42*E42,0),2)</f>
        <v>0</v>
      </c>
      <c r="M42" s="115" t="s">
        <v>86</v>
      </c>
      <c r="N42" s="103"/>
      <c r="O42" s="136"/>
      <c r="P42" s="136" t="str">
        <f>IF(NOT(ISBLANK($B$12)),$B$12,"")</f>
        <v/>
      </c>
      <c r="Q42" s="175" t="str">
        <f>IF(NOT(ISBLANK($H$6)),$H$6,"")</f>
        <v/>
      </c>
      <c r="R42" s="182" t="str">
        <f>IF(NOT(ISBLANK($H$7)),$H$7,"")</f>
        <v/>
      </c>
      <c r="S42" s="139" t="str">
        <f>IF(NOT(ISBLANK($H$8)),$H$8,"")</f>
        <v>Russian Federation</v>
      </c>
      <c r="T42" s="139" t="str">
        <f>IF(NOT(ISBLANK($H$9)),$H$9,"")</f>
        <v/>
      </c>
      <c r="U42" s="139" t="str">
        <f>IF(NOT(ISBLANK($H$10)),$H$10,"")</f>
        <v/>
      </c>
      <c r="V42" s="183" t="str">
        <f>IF(NOT(ISBLANK($H$11)),$H$11,"")</f>
        <v/>
      </c>
      <c r="W42" s="139" t="str">
        <f>IF(NOT(ISBLANK($H$12)),$H$12,"")</f>
        <v/>
      </c>
      <c r="X42" s="139" t="str">
        <f>IF(NOT(ISBLANK($H$13)),$H$13,"")</f>
        <v/>
      </c>
      <c r="Y42" s="139" t="str">
        <f>IF(NOT(ISBLANK($H$14)),$H$14,"")</f>
        <v/>
      </c>
      <c r="Z42" s="139" t="str">
        <f>IF(NOT(ISBLANK($H$15)),$H$15,"")</f>
        <v/>
      </c>
      <c r="AA42" s="136"/>
      <c r="AB42" s="139" t="str">
        <f>IF(NOT(ISBLANK($B$7)),$B$7,"")</f>
        <v/>
      </c>
      <c r="AC42" s="140" t="str">
        <f>IF(NOT(ISBLANK($H$16)),$H$16,"")</f>
        <v/>
      </c>
      <c r="AD42" s="207"/>
      <c r="AE42" s="139" t="str">
        <f>LEFT(B42,4)</f>
        <v/>
      </c>
      <c r="AF42" s="139" t="s">
        <v>8</v>
      </c>
      <c r="AG42" s="140" t="s">
        <v>12</v>
      </c>
      <c r="AH42" s="140" t="str">
        <f>IF(ISERROR(VLOOKUP(E42,#REF!,3,TRUE)),"",VLOOKUP(E42,#REF!,3,TRUE))</f>
        <v/>
      </c>
      <c r="AI42" s="166" t="str">
        <f t="shared" ref="AI42:AJ44" si="12">LEFT(F42,1)</f>
        <v/>
      </c>
      <c r="AJ42" s="140" t="str">
        <f t="shared" si="12"/>
        <v/>
      </c>
      <c r="AK42" s="166" t="str">
        <f>CONCATENATE("KL",AE42,AF42,AG42,AH42,AI42,AJ42)</f>
        <v>KLRA</v>
      </c>
      <c r="AL42" s="139"/>
      <c r="AM42" s="184"/>
      <c r="AN42" s="184"/>
      <c r="AO42" s="139"/>
      <c r="AP42" s="184"/>
      <c r="AQ42" s="184"/>
      <c r="AR42" s="127"/>
      <c r="AS42" s="134"/>
      <c r="AT42" s="134"/>
      <c r="AU42" s="127"/>
      <c r="AV42" s="134"/>
      <c r="AW42" s="134"/>
      <c r="AX42" s="127"/>
      <c r="AY42" s="202"/>
      <c r="AZ42" s="202"/>
      <c r="BA42" s="202"/>
      <c r="BB42" s="49"/>
      <c r="BC42" s="49"/>
      <c r="BD42" s="4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</row>
    <row r="43" spans="1:99" ht="13.5" hidden="1" customHeight="1" outlineLevel="1" x14ac:dyDescent="0.25">
      <c r="A43" s="99">
        <v>2</v>
      </c>
      <c r="B43" s="103"/>
      <c r="C43" s="107" t="str">
        <f>IF(ISBLANK(B43),"-","Licence")</f>
        <v>-</v>
      </c>
      <c r="D43" s="100" t="s">
        <v>42</v>
      </c>
      <c r="E43" s="101"/>
      <c r="F43" s="101"/>
      <c r="G43" s="101"/>
      <c r="H43" s="100" t="str">
        <f>IF(NOT(ISBLANK(E43)),AK43,"-")</f>
        <v>-</v>
      </c>
      <c r="I43" s="214" t="str">
        <f>IF(ISERROR(VLOOKUP(H43,SIL!A:B,2,FALSE)),"",VLOOKUP(H43,SIL!A:B,2,FALSE))</f>
        <v/>
      </c>
      <c r="J43" s="214"/>
      <c r="K43" s="114">
        <f>IF(ISERROR(VLOOKUP(H43,SIL!A:C,3,FALSE)),0,VLOOKUP(H43,SIL!A:C,3,FALSE))</f>
        <v>0</v>
      </c>
      <c r="L43" s="114">
        <f t="shared" si="11"/>
        <v>0</v>
      </c>
      <c r="M43" s="115" t="s">
        <v>86</v>
      </c>
      <c r="N43" s="103"/>
      <c r="O43" s="136"/>
      <c r="P43" s="136" t="str">
        <f>IF(NOT(ISBLANK($B$12)),$B$12,"")</f>
        <v/>
      </c>
      <c r="Q43" s="162" t="str">
        <f>IF(NOT(ISBLANK($H$6)),$H$6,"")</f>
        <v/>
      </c>
      <c r="R43" s="138" t="str">
        <f>IF(NOT(ISBLANK($H$7)),$H$7,"")</f>
        <v/>
      </c>
      <c r="S43" s="136" t="str">
        <f>IF(NOT(ISBLANK($H$8)),$H$8,"")</f>
        <v>Russian Federation</v>
      </c>
      <c r="T43" s="136" t="str">
        <f>IF(NOT(ISBLANK($H$9)),$H$9,"")</f>
        <v/>
      </c>
      <c r="U43" s="136" t="str">
        <f>IF(NOT(ISBLANK($H$10)),$H$10,"")</f>
        <v/>
      </c>
      <c r="V43" s="136" t="str">
        <f>IF(NOT(ISBLANK($H$11)),$H$11,"")</f>
        <v/>
      </c>
      <c r="W43" s="136" t="str">
        <f>IF(NOT(ISBLANK($H$12)),$H$12,"")</f>
        <v/>
      </c>
      <c r="X43" s="136" t="str">
        <f>IF(NOT(ISBLANK($H$13)),$H$13,"")</f>
        <v/>
      </c>
      <c r="Y43" s="136" t="str">
        <f>IF(NOT(ISBLANK($H$14)),$H$14,"")</f>
        <v/>
      </c>
      <c r="Z43" s="136" t="str">
        <f>IF(NOT(ISBLANK($H$15)),$H$15,"")</f>
        <v/>
      </c>
      <c r="AB43" s="139" t="str">
        <f>IF(NOT(ISBLANK($B$7)),$B$7,"")</f>
        <v/>
      </c>
      <c r="AC43" s="140" t="str">
        <f>IF(NOT(ISBLANK($H$16)),$H$16,"")</f>
        <v/>
      </c>
      <c r="AD43" s="207"/>
      <c r="AE43" s="146" t="str">
        <f>LEFT(B43,4)</f>
        <v/>
      </c>
      <c r="AF43" s="139" t="s">
        <v>8</v>
      </c>
      <c r="AG43" s="140" t="s">
        <v>12</v>
      </c>
      <c r="AH43" s="140" t="str">
        <f>IF(ISERROR(VLOOKUP(E43,#REF!,3,TRUE)),"",VLOOKUP(E43,#REF!,3,TRUE))</f>
        <v/>
      </c>
      <c r="AI43" s="166" t="str">
        <f t="shared" si="12"/>
        <v/>
      </c>
      <c r="AJ43" s="140" t="str">
        <f t="shared" si="12"/>
        <v/>
      </c>
      <c r="AK43" s="166" t="str">
        <f>CONCATENATE("KL",AE43,AF43,AG43,AH43,AI43,AJ43)</f>
        <v>KLRA</v>
      </c>
      <c r="AL43" s="146"/>
      <c r="AM43" s="143"/>
      <c r="AN43" s="143"/>
      <c r="AO43" s="143"/>
      <c r="AP43" s="143"/>
      <c r="AR43" s="128"/>
      <c r="AS43" s="128"/>
      <c r="AT43" s="128"/>
      <c r="AU43" s="128"/>
      <c r="BE43" s="36"/>
      <c r="BF43" s="36"/>
      <c r="BG43" s="36"/>
      <c r="BH43" s="36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5"/>
      <c r="CS43" s="5"/>
      <c r="CT43" s="5"/>
      <c r="CU43" s="5"/>
    </row>
    <row r="44" spans="1:99" ht="13.5" hidden="1" customHeight="1" outlineLevel="1" x14ac:dyDescent="0.25">
      <c r="A44" s="99">
        <v>3</v>
      </c>
      <c r="B44" s="103"/>
      <c r="C44" s="107" t="str">
        <f>IF(ISBLANK(B44),"-","Licence")</f>
        <v>-</v>
      </c>
      <c r="D44" s="100" t="s">
        <v>42</v>
      </c>
      <c r="E44" s="101"/>
      <c r="F44" s="101"/>
      <c r="G44" s="101"/>
      <c r="H44" s="100" t="str">
        <f>IF(NOT(ISBLANK(E44)),AK44,"-")</f>
        <v>-</v>
      </c>
      <c r="I44" s="214" t="str">
        <f>IF(ISERROR(VLOOKUP(H44,SIL!A:B,2,FALSE)),"",VLOOKUP(H44,SIL!A:B,2,FALSE))</f>
        <v/>
      </c>
      <c r="J44" s="214"/>
      <c r="K44" s="114">
        <f>IF(ISERROR(VLOOKUP(H44,SIL!A:C,3,FALSE)),0,VLOOKUP(H44,SIL!A:C,3,FALSE))</f>
        <v>0</v>
      </c>
      <c r="L44" s="114">
        <f t="shared" si="11"/>
        <v>0</v>
      </c>
      <c r="M44" s="115" t="s">
        <v>86</v>
      </c>
      <c r="N44" s="103"/>
      <c r="O44" s="136"/>
      <c r="P44" s="136" t="str">
        <f>IF(NOT(ISBLANK($B$12)),$B$12,"")</f>
        <v/>
      </c>
      <c r="Q44" s="162" t="str">
        <f>IF(NOT(ISBLANK($H$6)),$H$6,"")</f>
        <v/>
      </c>
      <c r="R44" s="138" t="str">
        <f>IF(NOT(ISBLANK($H$7)),$H$7,"")</f>
        <v/>
      </c>
      <c r="S44" s="136" t="str">
        <f>IF(NOT(ISBLANK($H$8)),$H$8,"")</f>
        <v>Russian Federation</v>
      </c>
      <c r="T44" s="136" t="str">
        <f>IF(NOT(ISBLANK($H$9)),$H$9,"")</f>
        <v/>
      </c>
      <c r="U44" s="136" t="str">
        <f>IF(NOT(ISBLANK($H$10)),$H$10,"")</f>
        <v/>
      </c>
      <c r="V44" s="136" t="str">
        <f>IF(NOT(ISBLANK($H$11)),$H$11,"")</f>
        <v/>
      </c>
      <c r="W44" s="136" t="str">
        <f>IF(NOT(ISBLANK($H$12)),$H$12,"")</f>
        <v/>
      </c>
      <c r="X44" s="136" t="str">
        <f>IF(NOT(ISBLANK($H$13)),$H$13,"")</f>
        <v/>
      </c>
      <c r="Y44" s="136" t="str">
        <f>IF(NOT(ISBLANK($H$14)),$H$14,"")</f>
        <v/>
      </c>
      <c r="Z44" s="136" t="str">
        <f>IF(NOT(ISBLANK($H$15)),$H$15,"")</f>
        <v/>
      </c>
      <c r="AB44" s="139" t="str">
        <f>IF(NOT(ISBLANK($B$7)),$B$7,"")</f>
        <v/>
      </c>
      <c r="AC44" s="140" t="str">
        <f>IF(NOT(ISBLANK($H$16)),$H$16,"")</f>
        <v/>
      </c>
      <c r="AD44" s="207"/>
      <c r="AE44" s="140" t="str">
        <f>LEFT(B44,4)</f>
        <v/>
      </c>
      <c r="AF44" s="139" t="s">
        <v>8</v>
      </c>
      <c r="AG44" s="140" t="s">
        <v>12</v>
      </c>
      <c r="AH44" s="140" t="str">
        <f>IF(ISERROR(VLOOKUP(E44,#REF!,3,TRUE)),"",VLOOKUP(E44,#REF!,3,TRUE))</f>
        <v/>
      </c>
      <c r="AI44" s="166" t="str">
        <f t="shared" si="12"/>
        <v/>
      </c>
      <c r="AJ44" s="140" t="str">
        <f t="shared" si="12"/>
        <v/>
      </c>
      <c r="AK44" s="166" t="str">
        <f>CONCATENATE("KL",AE44,AF44,AG44,AH44,AI44,AJ44)</f>
        <v>KLRA</v>
      </c>
      <c r="AL44" s="146"/>
      <c r="AM44" s="143"/>
      <c r="AN44" s="143"/>
      <c r="AO44" s="143"/>
      <c r="AP44" s="143"/>
      <c r="AR44" s="128"/>
      <c r="AS44" s="128"/>
      <c r="AT44" s="128"/>
      <c r="AU44" s="128"/>
      <c r="BE44" s="36"/>
      <c r="BF44" s="36"/>
      <c r="BG44" s="36"/>
      <c r="BH44" s="36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5"/>
      <c r="CS44" s="5"/>
      <c r="CT44" s="5"/>
      <c r="CU44" s="5"/>
    </row>
    <row r="45" spans="1:99" s="7" customFormat="1" ht="13.2" hidden="1" outlineLevel="1" x14ac:dyDescent="0.25">
      <c r="A45" s="99">
        <v>4</v>
      </c>
      <c r="B45" s="100" t="s">
        <v>75</v>
      </c>
      <c r="C45" s="107" t="str">
        <f>IF(ISBLANK(B45),"-","Licence")</f>
        <v>Licence</v>
      </c>
      <c r="D45" s="100" t="s">
        <v>42</v>
      </c>
      <c r="E45" s="101"/>
      <c r="F45" s="100" t="s">
        <v>2</v>
      </c>
      <c r="G45" s="102" t="s">
        <v>26</v>
      </c>
      <c r="H45" s="100" t="str">
        <f>IF(NOT(ISBLANK(E45)),AK45,"-")</f>
        <v>-</v>
      </c>
      <c r="I45" s="214" t="str">
        <f>IF(ISERROR(VLOOKUP(H45,SIL!A:B,2,FALSE)),"",VLOOKUP(H45,SIL!A:B,2,FALSE))</f>
        <v/>
      </c>
      <c r="J45" s="214"/>
      <c r="K45" s="114">
        <f>IF(ISERROR(VLOOKUP(H45,SIL!A:C,3,FALSE)),0,VLOOKUP(H45,SIL!A:C,3,FALSE))</f>
        <v>0</v>
      </c>
      <c r="L45" s="114">
        <f t="shared" ref="L45" si="13">ROUND(IF(ISNUMBER(K45),K45*E45,0),2)</f>
        <v>0</v>
      </c>
      <c r="M45" s="115" t="s">
        <v>86</v>
      </c>
      <c r="N45" s="103"/>
      <c r="O45" s="136"/>
      <c r="P45" s="136" t="str">
        <f>IF(NOT(ISBLANK($B$12)),$B$12,"")</f>
        <v/>
      </c>
      <c r="Q45" s="162" t="str">
        <f>IF(NOT(ISBLANK($H$6)),$H$6,"")</f>
        <v/>
      </c>
      <c r="R45" s="138" t="str">
        <f>IF(NOT(ISBLANK($H$7)),$H$7,"")</f>
        <v/>
      </c>
      <c r="S45" s="136" t="str">
        <f>IF(NOT(ISBLANK($H$8)),$H$8,"")</f>
        <v>Russian Federation</v>
      </c>
      <c r="T45" s="136" t="str">
        <f>IF(NOT(ISBLANK($H$9)),$H$9,"")</f>
        <v/>
      </c>
      <c r="U45" s="136" t="str">
        <f>IF(NOT(ISBLANK($H$10)),$H$10,"")</f>
        <v/>
      </c>
      <c r="V45" s="136" t="str">
        <f>IF(NOT(ISBLANK($H$11)),$H$11,"")</f>
        <v/>
      </c>
      <c r="W45" s="136" t="str">
        <f>IF(NOT(ISBLANK($H$12)),$H$12,"")</f>
        <v/>
      </c>
      <c r="X45" s="136" t="str">
        <f>IF(NOT(ISBLANK($H$13)),$H$13,"")</f>
        <v/>
      </c>
      <c r="Y45" s="136" t="str">
        <f>IF(NOT(ISBLANK($H$14)),$H$14,"")</f>
        <v/>
      </c>
      <c r="Z45" s="136" t="str">
        <f>IF(NOT(ISBLANK($H$15)),$H$15,"")</f>
        <v/>
      </c>
      <c r="AA45" s="136"/>
      <c r="AB45" s="139" t="str">
        <f>IF(NOT(ISBLANK($B$7)),$B$7,"")</f>
        <v/>
      </c>
      <c r="AC45" s="139" t="str">
        <f>IF(NOT(ISBLANK($H$16)),$H$16,"")</f>
        <v/>
      </c>
      <c r="AD45" s="207"/>
      <c r="AE45" s="140" t="str">
        <f>LEFT(B45,4)</f>
        <v>4641</v>
      </c>
      <c r="AF45" s="139" t="s">
        <v>8</v>
      </c>
      <c r="AG45" s="140" t="s">
        <v>12</v>
      </c>
      <c r="AH45" s="140" t="str">
        <f>IF(ISERROR(VLOOKUP(E45,#REF!,3,TRUE)),"",VLOOKUP(E45,#REF!,3,TRUE))</f>
        <v/>
      </c>
      <c r="AI45" s="166" t="str">
        <f t="shared" ref="AI45" si="14">LEFT(F45,1)</f>
        <v>M</v>
      </c>
      <c r="AJ45" s="140" t="str">
        <f t="shared" ref="AJ45" si="15">LEFT(G45,1)</f>
        <v>S</v>
      </c>
      <c r="AK45" s="166" t="str">
        <f>CONCATENATE("KL",AE45,AF45,AG45,AH45,AI45,AJ45)</f>
        <v>KL4641RAMS</v>
      </c>
      <c r="AL45" s="146"/>
      <c r="AM45" s="143"/>
      <c r="AN45" s="143"/>
      <c r="AO45" s="143"/>
      <c r="AP45" s="143"/>
      <c r="AQ45" s="143"/>
      <c r="AR45" s="128"/>
      <c r="AS45" s="128"/>
      <c r="AT45" s="128"/>
      <c r="AU45" s="128"/>
      <c r="AV45" s="128"/>
      <c r="AW45" s="128"/>
      <c r="AX45" s="128"/>
      <c r="AY45" s="197"/>
      <c r="AZ45" s="197"/>
      <c r="BA45" s="197"/>
      <c r="BB45" s="46"/>
      <c r="BC45" s="46"/>
      <c r="BD45" s="4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</row>
    <row r="46" spans="1:99" s="7" customFormat="1" ht="13.2" hidden="1" outlineLevel="1" x14ac:dyDescent="0.25">
      <c r="A46" s="99">
        <v>5</v>
      </c>
      <c r="B46" s="100" t="s">
        <v>1</v>
      </c>
      <c r="C46" s="107" t="str">
        <f>IF(ISBLANK(B46),"-","Licence")</f>
        <v>Licence</v>
      </c>
      <c r="D46" s="100" t="s">
        <v>42</v>
      </c>
      <c r="E46" s="101"/>
      <c r="F46" s="100" t="s">
        <v>42</v>
      </c>
      <c r="G46" s="100" t="s">
        <v>42</v>
      </c>
      <c r="H46" s="100" t="str">
        <f>IF(NOT(ISBLANK(E46)),AK46,"-")</f>
        <v>-</v>
      </c>
      <c r="I46" s="214" t="str">
        <f>IF(ISERROR(VLOOKUP(H46,SIL!A:B,2,FALSE)),"",VLOOKUP(H46,SIL!A:B,2,FALSE))</f>
        <v/>
      </c>
      <c r="J46" s="214"/>
      <c r="K46" s="114">
        <f>IF(ISERROR(VLOOKUP(H46,SIL!A:C,3,FALSE)),0,VLOOKUP(H46,SIL!A:C,3,FALSE))</f>
        <v>0</v>
      </c>
      <c r="L46" s="114">
        <f t="shared" ref="L46" si="16">ROUND(IF(ISNUMBER(K46),K46*E46,0),2)</f>
        <v>0</v>
      </c>
      <c r="M46" s="115" t="s">
        <v>86</v>
      </c>
      <c r="N46" s="103"/>
      <c r="O46" s="136"/>
      <c r="P46" s="136" t="str">
        <f>IF(NOT(ISBLANK($B$12)),$B$12,"")</f>
        <v/>
      </c>
      <c r="Q46" s="162" t="str">
        <f>IF(NOT(ISBLANK($H$6)),$H$6,"")</f>
        <v/>
      </c>
      <c r="R46" s="138" t="str">
        <f>IF(NOT(ISBLANK($H$7)),$H$7,"")</f>
        <v/>
      </c>
      <c r="S46" s="136" t="str">
        <f>IF(NOT(ISBLANK($H$8)),$H$8,"")</f>
        <v>Russian Federation</v>
      </c>
      <c r="T46" s="136" t="str">
        <f>IF(NOT(ISBLANK($H$9)),$H$9,"")</f>
        <v/>
      </c>
      <c r="U46" s="136" t="str">
        <f>IF(NOT(ISBLANK($H$10)),$H$10,"")</f>
        <v/>
      </c>
      <c r="V46" s="136" t="str">
        <f>IF(NOT(ISBLANK($H$11)),$H$11,"")</f>
        <v/>
      </c>
      <c r="W46" s="136" t="str">
        <f>IF(NOT(ISBLANK($H$12)),$H$12,"")</f>
        <v/>
      </c>
      <c r="X46" s="136" t="str">
        <f>IF(NOT(ISBLANK($H$13)),$H$13,"")</f>
        <v/>
      </c>
      <c r="Y46" s="136" t="str">
        <f>IF(NOT(ISBLANK($H$14)),$H$14,"")</f>
        <v/>
      </c>
      <c r="Z46" s="136" t="str">
        <f>IF(NOT(ISBLANK($H$15)),$H$15,"")</f>
        <v/>
      </c>
      <c r="AA46" s="136"/>
      <c r="AB46" s="139" t="str">
        <f>IF(NOT(ISBLANK($B$7)),$B$7,"")</f>
        <v/>
      </c>
      <c r="AC46" s="139" t="str">
        <f>IF(NOT(ISBLANK($H$16)),$H$16,"")</f>
        <v/>
      </c>
      <c r="AD46" s="207"/>
      <c r="AE46" s="146" t="str">
        <f>LEFT(B46,4)</f>
        <v>4644</v>
      </c>
      <c r="AF46" s="139" t="s">
        <v>8</v>
      </c>
      <c r="AG46" s="140" t="s">
        <v>12</v>
      </c>
      <c r="AH46" s="140" t="str">
        <f>IF(ISERROR(VLOOKUP(E46,#REF!,3,TRUE)),"",VLOOKUP(E46,#REF!,3,TRUE))</f>
        <v/>
      </c>
      <c r="AI46" s="166" t="s">
        <v>7</v>
      </c>
      <c r="AJ46" s="140" t="s">
        <v>7</v>
      </c>
      <c r="AK46" s="166" t="str">
        <f>CONCATENATE("KL",AE46,AF46,AG46,AH46,AI46,AJ46)</f>
        <v>KL4644RAZZ</v>
      </c>
      <c r="AL46" s="146"/>
      <c r="AM46" s="143"/>
      <c r="AN46" s="143"/>
      <c r="AO46" s="143"/>
      <c r="AP46" s="143"/>
      <c r="AQ46" s="143"/>
      <c r="AR46" s="128"/>
      <c r="AS46" s="128"/>
      <c r="AT46" s="128"/>
      <c r="AU46" s="128"/>
      <c r="AV46" s="128"/>
      <c r="AW46" s="128"/>
      <c r="AX46" s="128"/>
      <c r="AY46" s="197"/>
      <c r="AZ46" s="197"/>
      <c r="BA46" s="197"/>
      <c r="BB46" s="46"/>
      <c r="BC46" s="46"/>
      <c r="BD46" s="4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</row>
    <row r="47" spans="1:99" s="7" customFormat="1" ht="13.2" hidden="1" outlineLevel="1" x14ac:dyDescent="0.25">
      <c r="A47" s="21"/>
      <c r="B47" s="120"/>
      <c r="C47" s="19"/>
      <c r="D47" s="24"/>
      <c r="E47" s="24"/>
      <c r="F47" s="17"/>
      <c r="G47" s="17"/>
      <c r="H47" s="17"/>
      <c r="I47" s="17"/>
      <c r="J47" s="17"/>
      <c r="K47" s="17"/>
      <c r="L47" s="17"/>
      <c r="M47" s="17"/>
      <c r="N47" s="85"/>
      <c r="O47" s="136"/>
      <c r="P47" s="136"/>
      <c r="Q47" s="162"/>
      <c r="R47" s="138"/>
      <c r="S47" s="136"/>
      <c r="T47" s="136"/>
      <c r="U47" s="136"/>
      <c r="V47" s="136"/>
      <c r="W47" s="136"/>
      <c r="X47" s="136"/>
      <c r="Y47" s="136"/>
      <c r="Z47" s="136"/>
      <c r="AA47" s="136"/>
      <c r="AB47" s="139"/>
      <c r="AC47" s="139"/>
      <c r="AD47" s="207"/>
      <c r="AE47" s="146"/>
      <c r="AF47" s="139"/>
      <c r="AG47" s="140"/>
      <c r="AH47" s="140"/>
      <c r="AI47" s="166"/>
      <c r="AJ47" s="140"/>
      <c r="AK47" s="166"/>
      <c r="AL47" s="146"/>
      <c r="AM47" s="143"/>
      <c r="AN47" s="143"/>
      <c r="AO47" s="143"/>
      <c r="AP47" s="143"/>
      <c r="AQ47" s="143"/>
      <c r="AR47" s="128"/>
      <c r="AS47" s="128"/>
      <c r="AT47" s="128"/>
      <c r="AU47" s="128"/>
      <c r="AV47" s="128"/>
      <c r="AW47" s="128"/>
      <c r="AX47" s="128"/>
      <c r="AY47" s="197"/>
      <c r="AZ47" s="197"/>
      <c r="BA47" s="197"/>
      <c r="BB47" s="46"/>
      <c r="BC47" s="46"/>
      <c r="BD47" s="4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</row>
    <row r="48" spans="1:99" s="7" customFormat="1" ht="13.2" hidden="1" outlineLevel="1" x14ac:dyDescent="0.25">
      <c r="A48" s="3" t="s">
        <v>80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13"/>
      <c r="O48" s="136"/>
      <c r="P48" s="136"/>
      <c r="Q48" s="162"/>
      <c r="R48" s="138"/>
      <c r="S48" s="136"/>
      <c r="T48" s="136"/>
      <c r="U48" s="136"/>
      <c r="V48" s="136"/>
      <c r="W48" s="136"/>
      <c r="X48" s="136"/>
      <c r="Y48" s="136"/>
      <c r="Z48" s="136"/>
      <c r="AA48" s="136"/>
      <c r="AB48" s="139"/>
      <c r="AC48" s="139"/>
      <c r="AD48" s="207"/>
      <c r="AE48" s="146"/>
      <c r="AF48" s="139"/>
      <c r="AG48" s="140"/>
      <c r="AH48" s="140"/>
      <c r="AI48" s="166"/>
      <c r="AJ48" s="140"/>
      <c r="AK48" s="166"/>
      <c r="AL48" s="146"/>
      <c r="AM48" s="143"/>
      <c r="AN48" s="143"/>
      <c r="AO48" s="143"/>
      <c r="AP48" s="143"/>
      <c r="AQ48" s="143"/>
      <c r="AR48" s="128"/>
      <c r="AS48" s="128"/>
      <c r="AT48" s="128"/>
      <c r="AU48" s="128"/>
      <c r="AV48" s="128"/>
      <c r="AW48" s="128"/>
      <c r="AX48" s="128"/>
      <c r="AY48" s="197"/>
      <c r="AZ48" s="197"/>
      <c r="BA48" s="197"/>
      <c r="BB48" s="46"/>
      <c r="BC48" s="46"/>
      <c r="BD48" s="4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</row>
    <row r="49" spans="1:99" ht="13.5" hidden="1" customHeight="1" outlineLevel="1" x14ac:dyDescent="0.25">
      <c r="A49" s="93" t="s">
        <v>39</v>
      </c>
      <c r="B49" s="94" t="s">
        <v>22</v>
      </c>
      <c r="C49" s="94" t="s">
        <v>44</v>
      </c>
      <c r="D49" s="94" t="s">
        <v>42</v>
      </c>
      <c r="E49" s="97" t="s">
        <v>40</v>
      </c>
      <c r="F49" s="94" t="s">
        <v>45</v>
      </c>
      <c r="G49" s="94" t="s">
        <v>35</v>
      </c>
      <c r="H49" s="94" t="s">
        <v>16</v>
      </c>
      <c r="I49" s="215" t="s">
        <v>21</v>
      </c>
      <c r="J49" s="216"/>
      <c r="K49" s="95" t="s">
        <v>82</v>
      </c>
      <c r="L49" s="95" t="s">
        <v>83</v>
      </c>
      <c r="M49" s="105" t="s">
        <v>85</v>
      </c>
      <c r="N49" s="98" t="s">
        <v>31</v>
      </c>
      <c r="O49" s="136"/>
      <c r="P49" s="136" t="s">
        <v>29</v>
      </c>
      <c r="Q49" s="162" t="s">
        <v>46</v>
      </c>
      <c r="R49" s="138" t="s">
        <v>53</v>
      </c>
      <c r="S49" s="136" t="s">
        <v>47</v>
      </c>
      <c r="T49" s="136" t="s">
        <v>48</v>
      </c>
      <c r="U49" s="136" t="s">
        <v>49</v>
      </c>
      <c r="V49" s="136" t="s">
        <v>50</v>
      </c>
      <c r="W49" s="136" t="s">
        <v>51</v>
      </c>
      <c r="X49" s="136" t="s">
        <v>52</v>
      </c>
      <c r="Y49" s="136" t="s">
        <v>54</v>
      </c>
      <c r="Z49" s="136" t="s">
        <v>20</v>
      </c>
      <c r="AB49" s="139" t="s">
        <v>43</v>
      </c>
      <c r="AC49" s="140" t="s">
        <v>57</v>
      </c>
      <c r="AD49" s="207"/>
      <c r="AE49" s="140" t="s">
        <v>11</v>
      </c>
      <c r="AF49" s="139"/>
      <c r="AG49" s="140"/>
      <c r="AH49" s="140"/>
      <c r="AI49" s="166"/>
      <c r="AJ49" s="140"/>
      <c r="AK49" s="166" t="s">
        <v>25</v>
      </c>
      <c r="AL49" s="146"/>
      <c r="AM49" s="143"/>
      <c r="AN49" s="143"/>
      <c r="AO49" s="143"/>
      <c r="AP49" s="143"/>
      <c r="AR49" s="128"/>
      <c r="AS49" s="128"/>
      <c r="AT49" s="128"/>
      <c r="AU49" s="128"/>
      <c r="BE49" s="36"/>
      <c r="BF49" s="36"/>
      <c r="BG49" s="36"/>
      <c r="BH49" s="36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5"/>
      <c r="CS49" s="5"/>
      <c r="CT49" s="5"/>
      <c r="CU49" s="5"/>
    </row>
    <row r="50" spans="1:99" ht="13.5" hidden="1" customHeight="1" outlineLevel="1" x14ac:dyDescent="0.25">
      <c r="A50" s="99">
        <v>1</v>
      </c>
      <c r="B50" s="100" t="s">
        <v>74</v>
      </c>
      <c r="C50" s="107" t="str">
        <f>IF(ISBLANK(B50),"-","Licence Pack")</f>
        <v>Licence Pack</v>
      </c>
      <c r="D50" s="100" t="s">
        <v>42</v>
      </c>
      <c r="E50" s="101"/>
      <c r="F50" s="100" t="str">
        <f>IF(ISBLANK(B50),"-","F 1 year")</f>
        <v>F 1 year</v>
      </c>
      <c r="G50" s="102" t="s">
        <v>63</v>
      </c>
      <c r="H50" s="100" t="str">
        <f>IF(NOT(ISBLANK(E50)),AK50,"-")</f>
        <v>-</v>
      </c>
      <c r="I50" s="214" t="str">
        <f>IF(ISERROR(VLOOKUP(H50,SIL!A:B,2,FALSE)),"",VLOOKUP(H50,SIL!A:B,2,FALSE))</f>
        <v/>
      </c>
      <c r="J50" s="214"/>
      <c r="K50" s="114">
        <f>IF(ISERROR(VLOOKUP(H50,SIL!A:C,3,FALSE)),0,VLOOKUP(H50,SIL!A:C,3,FALSE))</f>
        <v>0</v>
      </c>
      <c r="L50" s="114">
        <f>ROUND(IF(ISNUMBER(K50),K50*E50,0),2)</f>
        <v>0</v>
      </c>
      <c r="M50" s="115" t="s">
        <v>86</v>
      </c>
      <c r="N50" s="103"/>
      <c r="O50" s="136"/>
      <c r="P50" s="136" t="str">
        <f>IF(NOT(ISBLANK($B$12)),$B$12,"")</f>
        <v/>
      </c>
      <c r="Q50" s="162" t="str">
        <f>IF(NOT(ISBLANK($H$6)),$H$6,"")</f>
        <v/>
      </c>
      <c r="R50" s="138" t="str">
        <f>IF(NOT(ISBLANK($H$7)),$H$7,"")</f>
        <v/>
      </c>
      <c r="S50" s="136" t="str">
        <f>IF(NOT(ISBLANK($H$8)),$H$8,"")</f>
        <v>Russian Federation</v>
      </c>
      <c r="T50" s="136" t="str">
        <f>IF(NOT(ISBLANK($H$9)),$H$9,"")</f>
        <v/>
      </c>
      <c r="U50" s="136" t="str">
        <f>IF(NOT(ISBLANK($H$10)),$H$10,"")</f>
        <v/>
      </c>
      <c r="V50" s="136" t="str">
        <f>IF(NOT(ISBLANK($H$11)),$H$11,"")</f>
        <v/>
      </c>
      <c r="W50" s="136" t="str">
        <f>IF(NOT(ISBLANK($H$12)),$H$12,"")</f>
        <v/>
      </c>
      <c r="X50" s="136" t="str">
        <f>IF(NOT(ISBLANK($H$13)),$H$13,"")</f>
        <v/>
      </c>
      <c r="Y50" s="136" t="str">
        <f>IF(NOT(ISBLANK($H$14)),$H$14,"")</f>
        <v/>
      </c>
      <c r="Z50" s="136" t="str">
        <f>IF(NOT(ISBLANK($H$15)),$H$15,"")</f>
        <v/>
      </c>
      <c r="AB50" s="139" t="str">
        <f>IF(NOT(ISBLANK($B$7)),$B$7,"")</f>
        <v/>
      </c>
      <c r="AC50" s="140" t="str">
        <f>IF(NOT(ISBLANK($H$16)),$H$16,"")</f>
        <v/>
      </c>
      <c r="AD50" s="207"/>
      <c r="AE50" s="140" t="str">
        <f>LEFT(B50,4)</f>
        <v>8531</v>
      </c>
      <c r="AF50" s="139" t="s">
        <v>8</v>
      </c>
      <c r="AG50" s="140" t="s">
        <v>13</v>
      </c>
      <c r="AH50" s="140" t="str">
        <f>IF(ISERROR(VLOOKUP(E50,#REF!,3,TRUE)),"",VLOOKUP(E50,#REF!,3,TRUE))</f>
        <v/>
      </c>
      <c r="AI50" s="166" t="str">
        <f t="shared" ref="AI50" si="17">LEFT(F50,1)</f>
        <v>F</v>
      </c>
      <c r="AJ50" s="140" t="str">
        <f t="shared" ref="AJ50" si="18">LEFT(G50,1)</f>
        <v>H</v>
      </c>
      <c r="AK50" s="166" t="str">
        <f>CONCATENATE("KL",AE50,AF50,AG50,AH50,AI50,AJ50)</f>
        <v>KL8531RCFH</v>
      </c>
      <c r="AL50" s="146"/>
      <c r="AM50" s="143"/>
      <c r="AN50" s="143"/>
      <c r="AO50" s="143"/>
      <c r="AP50" s="143"/>
      <c r="AR50" s="128"/>
      <c r="AS50" s="128"/>
      <c r="AT50" s="128"/>
      <c r="AU50" s="128"/>
      <c r="BE50" s="36"/>
      <c r="BF50" s="36"/>
      <c r="BG50" s="36"/>
      <c r="BH50" s="36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5"/>
      <c r="CS50" s="5"/>
      <c r="CT50" s="5"/>
      <c r="CU50" s="5"/>
    </row>
    <row r="51" spans="1:99" ht="13.5" hidden="1" customHeight="1" outlineLevel="1" x14ac:dyDescent="0.25">
      <c r="A51" s="99">
        <v>2</v>
      </c>
      <c r="B51" s="100" t="s">
        <v>94</v>
      </c>
      <c r="C51" s="107" t="str">
        <f>IF(ISBLANK(B51),"-","Licence Pack")</f>
        <v>Licence Pack</v>
      </c>
      <c r="D51" s="100" t="s">
        <v>42</v>
      </c>
      <c r="E51" s="101"/>
      <c r="F51" s="100" t="str">
        <f>IF(ISBLANK(B51),"-","F 1 year")</f>
        <v>F 1 year</v>
      </c>
      <c r="G51" s="101"/>
      <c r="H51" s="100" t="str">
        <f>IF(NOT(ISBLANK(E51)),AK51,"-")</f>
        <v>-</v>
      </c>
      <c r="I51" s="214" t="str">
        <f>IF(ISERROR(VLOOKUP(H51,SIL!A:B,2,FALSE)),"",VLOOKUP(H51,SIL!A:B,2,FALSE))</f>
        <v/>
      </c>
      <c r="J51" s="214"/>
      <c r="K51" s="114">
        <f>IF(ISERROR(VLOOKUP(H51,SIL!A:C,3,FALSE)),0,VLOOKUP(H51,SIL!A:C,3,FALSE))</f>
        <v>0</v>
      </c>
      <c r="L51" s="114">
        <f>ROUND(IF(ISNUMBER(K51),K51*E51,0),2)</f>
        <v>0</v>
      </c>
      <c r="M51" s="115" t="s">
        <v>86</v>
      </c>
      <c r="N51" s="103"/>
      <c r="O51" s="136"/>
      <c r="P51" s="136" t="str">
        <f>IF(NOT(ISBLANK($B$12)),$B$12,"")</f>
        <v/>
      </c>
      <c r="Q51" s="162" t="str">
        <f>IF(NOT(ISBLANK($H$6)),$H$6,"")</f>
        <v/>
      </c>
      <c r="R51" s="138" t="str">
        <f>IF(NOT(ISBLANK($H$7)),$H$7,"")</f>
        <v/>
      </c>
      <c r="S51" s="136" t="str">
        <f>IF(NOT(ISBLANK($H$8)),$H$8,"")</f>
        <v>Russian Federation</v>
      </c>
      <c r="T51" s="136" t="str">
        <f>IF(NOT(ISBLANK($H$9)),$H$9,"")</f>
        <v/>
      </c>
      <c r="U51" s="136" t="str">
        <f>IF(NOT(ISBLANK($H$10)),$H$10,"")</f>
        <v/>
      </c>
      <c r="V51" s="136" t="str">
        <f>IF(NOT(ISBLANK($H$11)),$H$11,"")</f>
        <v/>
      </c>
      <c r="W51" s="136" t="str">
        <f>IF(NOT(ISBLANK($H$12)),$H$12,"")</f>
        <v/>
      </c>
      <c r="X51" s="136" t="str">
        <f>IF(NOT(ISBLANK($H$13)),$H$13,"")</f>
        <v/>
      </c>
      <c r="Y51" s="136" t="str">
        <f>IF(NOT(ISBLANK($H$14)),$H$14,"")</f>
        <v/>
      </c>
      <c r="Z51" s="136" t="str">
        <f>IF(NOT(ISBLANK($H$15)),$H$15,"")</f>
        <v/>
      </c>
      <c r="AB51" s="139" t="str">
        <f>IF(NOT(ISBLANK($B$7)),$B$7,"")</f>
        <v/>
      </c>
      <c r="AC51" s="140" t="str">
        <f>IF(NOT(ISBLANK($H$16)),$H$16,"")</f>
        <v/>
      </c>
      <c r="AD51" s="207"/>
      <c r="AE51" s="140" t="str">
        <f>LEFT(B51,4)</f>
        <v>8552</v>
      </c>
      <c r="AF51" s="139" t="s">
        <v>8</v>
      </c>
      <c r="AG51" s="140" t="s">
        <v>13</v>
      </c>
      <c r="AH51" s="140" t="str">
        <f>IF(ISERROR(VLOOKUP(E51,#REF!,3,TRUE)),"",VLOOKUP(E51,#REF!,3,TRUE))</f>
        <v/>
      </c>
      <c r="AI51" s="166" t="str">
        <f t="shared" ref="AI51:AI52" si="19">LEFT(F51,1)</f>
        <v>F</v>
      </c>
      <c r="AJ51" s="140" t="str">
        <f t="shared" ref="AJ51:AJ52" si="20">LEFT(G51,1)</f>
        <v/>
      </c>
      <c r="AK51" s="166" t="str">
        <f>CONCATENATE("KL",AE51,AF51,AG51,AH51,AI51,AJ51)</f>
        <v>KL8552RCF</v>
      </c>
      <c r="AL51" s="146"/>
      <c r="AM51" s="143"/>
      <c r="AN51" s="143"/>
      <c r="AO51" s="143"/>
      <c r="AP51" s="143"/>
      <c r="AR51" s="128"/>
      <c r="AS51" s="128"/>
      <c r="AT51" s="128"/>
      <c r="AU51" s="128"/>
      <c r="BE51" s="36"/>
      <c r="BF51" s="36"/>
      <c r="BG51" s="36"/>
      <c r="BH51" s="36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5"/>
      <c r="CS51" s="5"/>
      <c r="CT51" s="5"/>
      <c r="CU51" s="5"/>
    </row>
    <row r="52" spans="1:99" ht="13.5" hidden="1" customHeight="1" outlineLevel="1" x14ac:dyDescent="0.25">
      <c r="A52" s="99">
        <v>3</v>
      </c>
      <c r="B52" s="100" t="s">
        <v>95</v>
      </c>
      <c r="C52" s="107" t="str">
        <f>IF(ISBLANK(B52),"-","Licence Pack")</f>
        <v>Licence Pack</v>
      </c>
      <c r="D52" s="100" t="s">
        <v>42</v>
      </c>
      <c r="E52" s="101"/>
      <c r="F52" s="100" t="str">
        <f>IF(ISBLANK(B52),"-","F 1 year")</f>
        <v>F 1 year</v>
      </c>
      <c r="G52" s="101"/>
      <c r="H52" s="100" t="str">
        <f>IF(NOT(ISBLANK(E52)),AK52,"-")</f>
        <v>-</v>
      </c>
      <c r="I52" s="214" t="str">
        <f>IF(ISERROR(VLOOKUP(H52,SIL!A:B,2,FALSE)),"",VLOOKUP(H52,SIL!A:B,2,FALSE))</f>
        <v/>
      </c>
      <c r="J52" s="214"/>
      <c r="K52" s="114">
        <f>IF(ISERROR(VLOOKUP(H52,SIL!A:C,3,FALSE)),0,VLOOKUP(H52,SIL!A:C,3,FALSE))</f>
        <v>0</v>
      </c>
      <c r="L52" s="114">
        <f>ROUND(IF(ISNUMBER(K52),K52*E52,0),2)</f>
        <v>0</v>
      </c>
      <c r="M52" s="115" t="s">
        <v>86</v>
      </c>
      <c r="N52" s="103"/>
      <c r="O52" s="136"/>
      <c r="P52" s="136" t="str">
        <f>IF(NOT(ISBLANK($B$12)),$B$12,"")</f>
        <v/>
      </c>
      <c r="Q52" s="162" t="str">
        <f>IF(NOT(ISBLANK($H$6)),$H$6,"")</f>
        <v/>
      </c>
      <c r="R52" s="138" t="str">
        <f>IF(NOT(ISBLANK($H$7)),$H$7,"")</f>
        <v/>
      </c>
      <c r="S52" s="136" t="str">
        <f>IF(NOT(ISBLANK($H$8)),$H$8,"")</f>
        <v>Russian Federation</v>
      </c>
      <c r="T52" s="136" t="str">
        <f>IF(NOT(ISBLANK($H$9)),$H$9,"")</f>
        <v/>
      </c>
      <c r="U52" s="136" t="str">
        <f>IF(NOT(ISBLANK($H$10)),$H$10,"")</f>
        <v/>
      </c>
      <c r="V52" s="136" t="str">
        <f>IF(NOT(ISBLANK($H$11)),$H$11,"")</f>
        <v/>
      </c>
      <c r="W52" s="136" t="str">
        <f>IF(NOT(ISBLANK($H$12)),$H$12,"")</f>
        <v/>
      </c>
      <c r="X52" s="136" t="str">
        <f>IF(NOT(ISBLANK($H$13)),$H$13,"")</f>
        <v/>
      </c>
      <c r="Y52" s="136" t="str">
        <f>IF(NOT(ISBLANK($H$14)),$H$14,"")</f>
        <v/>
      </c>
      <c r="Z52" s="136" t="str">
        <f>IF(NOT(ISBLANK($H$15)),$H$15,"")</f>
        <v/>
      </c>
      <c r="AB52" s="139" t="str">
        <f>IF(NOT(ISBLANK($B$7)),$B$7,"")</f>
        <v/>
      </c>
      <c r="AC52" s="140" t="str">
        <f>IF(NOT(ISBLANK($H$16)),$H$16,"")</f>
        <v/>
      </c>
      <c r="AD52" s="207"/>
      <c r="AE52" s="140" t="str">
        <f>LEFT(B52,4)</f>
        <v>8553</v>
      </c>
      <c r="AF52" s="139" t="s">
        <v>8</v>
      </c>
      <c r="AG52" s="140" t="s">
        <v>13</v>
      </c>
      <c r="AH52" s="140" t="str">
        <f>IF(ISERROR(VLOOKUP(E52,#REF!,3,TRUE)),"",VLOOKUP(E52,#REF!,3,TRUE))</f>
        <v/>
      </c>
      <c r="AI52" s="166" t="str">
        <f t="shared" si="19"/>
        <v>F</v>
      </c>
      <c r="AJ52" s="140" t="str">
        <f t="shared" si="20"/>
        <v/>
      </c>
      <c r="AK52" s="166" t="str">
        <f>CONCATENATE("KL",AE52,AF52,AG52,AH52,AI52,AJ52)</f>
        <v>KL8553RCF</v>
      </c>
      <c r="AL52" s="146"/>
      <c r="AM52" s="143"/>
      <c r="AN52" s="143"/>
      <c r="AO52" s="143"/>
      <c r="AP52" s="143"/>
      <c r="AR52" s="128"/>
      <c r="AS52" s="128"/>
      <c r="AT52" s="128"/>
      <c r="AU52" s="128"/>
      <c r="BE52" s="36"/>
      <c r="BF52" s="36"/>
      <c r="BG52" s="36"/>
      <c r="BH52" s="36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5"/>
      <c r="CS52" s="5"/>
      <c r="CT52" s="5"/>
      <c r="CU52" s="5"/>
    </row>
    <row r="53" spans="1:99" s="7" customFormat="1" ht="13.2" hidden="1" outlineLevel="1" x14ac:dyDescent="0.25">
      <c r="A53" s="21"/>
      <c r="B53" s="120"/>
      <c r="C53" s="19"/>
      <c r="D53" s="24"/>
      <c r="E53" s="24"/>
      <c r="F53" s="17"/>
      <c r="G53" s="17"/>
      <c r="H53" s="17"/>
      <c r="I53" s="17"/>
      <c r="J53" s="17"/>
      <c r="K53" s="17"/>
      <c r="L53" s="17"/>
      <c r="M53" s="17"/>
      <c r="N53" s="85"/>
      <c r="O53" s="136"/>
      <c r="P53" s="136"/>
      <c r="Q53" s="162"/>
      <c r="R53" s="138"/>
      <c r="S53" s="136"/>
      <c r="T53" s="136"/>
      <c r="U53" s="136"/>
      <c r="V53" s="136"/>
      <c r="W53" s="136"/>
      <c r="X53" s="136"/>
      <c r="Y53" s="136"/>
      <c r="Z53" s="136"/>
      <c r="AA53" s="136"/>
      <c r="AB53" s="139"/>
      <c r="AC53" s="139"/>
      <c r="AD53" s="207"/>
      <c r="AE53" s="146"/>
      <c r="AF53" s="139"/>
      <c r="AG53" s="140"/>
      <c r="AH53" s="140"/>
      <c r="AI53" s="166"/>
      <c r="AJ53" s="140"/>
      <c r="AK53" s="166"/>
      <c r="AL53" s="146"/>
      <c r="AM53" s="143"/>
      <c r="AN53" s="143"/>
      <c r="AO53" s="143"/>
      <c r="AP53" s="143"/>
      <c r="AQ53" s="143"/>
      <c r="AR53" s="128"/>
      <c r="AS53" s="128"/>
      <c r="AT53" s="128"/>
      <c r="AU53" s="128"/>
      <c r="AV53" s="128"/>
      <c r="AW53" s="128"/>
      <c r="AX53" s="128"/>
      <c r="AY53" s="197"/>
      <c r="AZ53" s="197"/>
      <c r="BA53" s="197"/>
      <c r="BB53" s="46"/>
      <c r="BC53" s="46"/>
      <c r="BD53" s="4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</row>
    <row r="54" spans="1:99" s="7" customFormat="1" ht="13.2" hidden="1" outlineLevel="1" x14ac:dyDescent="0.25">
      <c r="A54" s="3" t="s">
        <v>96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13"/>
      <c r="O54" s="136"/>
      <c r="P54" s="136"/>
      <c r="Q54" s="162"/>
      <c r="R54" s="138"/>
      <c r="S54" s="136"/>
      <c r="T54" s="136"/>
      <c r="U54" s="136"/>
      <c r="V54" s="136"/>
      <c r="W54" s="136"/>
      <c r="X54" s="136"/>
      <c r="Y54" s="136"/>
      <c r="Z54" s="136"/>
      <c r="AA54" s="136"/>
      <c r="AB54" s="139"/>
      <c r="AC54" s="139"/>
      <c r="AD54" s="207"/>
      <c r="AE54" s="146"/>
      <c r="AF54" s="139"/>
      <c r="AG54" s="140"/>
      <c r="AH54" s="140"/>
      <c r="AI54" s="166"/>
      <c r="AJ54" s="140"/>
      <c r="AK54" s="166"/>
      <c r="AL54" s="146"/>
      <c r="AM54" s="143"/>
      <c r="AN54" s="143"/>
      <c r="AO54" s="143"/>
      <c r="AP54" s="143"/>
      <c r="AQ54" s="143"/>
      <c r="AR54" s="128"/>
      <c r="AS54" s="128"/>
      <c r="AT54" s="128"/>
      <c r="AU54" s="128"/>
      <c r="AV54" s="128"/>
      <c r="AW54" s="128"/>
      <c r="AX54" s="128"/>
      <c r="AY54" s="197"/>
      <c r="AZ54" s="197"/>
      <c r="BA54" s="197"/>
      <c r="BB54" s="46"/>
      <c r="BC54" s="46"/>
      <c r="BD54" s="4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</row>
    <row r="55" spans="1:99" s="7" customFormat="1" ht="13.2" hidden="1" outlineLevel="1" x14ac:dyDescent="0.25">
      <c r="A55" s="93" t="s">
        <v>39</v>
      </c>
      <c r="B55" s="94" t="s">
        <v>22</v>
      </c>
      <c r="C55" s="94" t="s">
        <v>44</v>
      </c>
      <c r="D55" s="94" t="s">
        <v>42</v>
      </c>
      <c r="E55" s="97" t="s">
        <v>40</v>
      </c>
      <c r="F55" s="94" t="s">
        <v>45</v>
      </c>
      <c r="G55" s="94" t="s">
        <v>35</v>
      </c>
      <c r="H55" s="94" t="s">
        <v>16</v>
      </c>
      <c r="I55" s="215" t="s">
        <v>21</v>
      </c>
      <c r="J55" s="216"/>
      <c r="K55" s="95" t="s">
        <v>82</v>
      </c>
      <c r="L55" s="95" t="s">
        <v>83</v>
      </c>
      <c r="M55" s="96" t="s">
        <v>87</v>
      </c>
      <c r="N55" s="98" t="s">
        <v>31</v>
      </c>
      <c r="O55" s="136"/>
      <c r="P55" s="136" t="s">
        <v>29</v>
      </c>
      <c r="Q55" s="162" t="s">
        <v>46</v>
      </c>
      <c r="R55" s="138" t="s">
        <v>53</v>
      </c>
      <c r="S55" s="136" t="s">
        <v>47</v>
      </c>
      <c r="T55" s="136" t="s">
        <v>48</v>
      </c>
      <c r="U55" s="136" t="s">
        <v>49</v>
      </c>
      <c r="V55" s="136" t="s">
        <v>50</v>
      </c>
      <c r="W55" s="136" t="s">
        <v>51</v>
      </c>
      <c r="X55" s="136" t="s">
        <v>52</v>
      </c>
      <c r="Y55" s="136" t="s">
        <v>54</v>
      </c>
      <c r="Z55" s="136" t="s">
        <v>20</v>
      </c>
      <c r="AA55" s="136"/>
      <c r="AB55" s="139" t="s">
        <v>43</v>
      </c>
      <c r="AC55" s="139" t="s">
        <v>57</v>
      </c>
      <c r="AD55" s="207"/>
      <c r="AE55" s="146" t="s">
        <v>11</v>
      </c>
      <c r="AF55" s="139"/>
      <c r="AG55" s="140"/>
      <c r="AH55" s="140"/>
      <c r="AI55" s="166"/>
      <c r="AJ55" s="140"/>
      <c r="AK55" s="166" t="s">
        <v>25</v>
      </c>
      <c r="AL55" s="146"/>
      <c r="AM55" s="143"/>
      <c r="AN55" s="143"/>
      <c r="AO55" s="143"/>
      <c r="AP55" s="143"/>
      <c r="AQ55" s="143"/>
      <c r="AR55" s="128"/>
      <c r="AS55" s="128"/>
      <c r="AT55" s="128"/>
      <c r="AU55" s="128"/>
      <c r="AV55" s="128"/>
      <c r="AW55" s="128"/>
      <c r="AX55" s="128"/>
      <c r="AY55" s="197"/>
      <c r="AZ55" s="197"/>
      <c r="BA55" s="197"/>
      <c r="BB55" s="46"/>
      <c r="BC55" s="46"/>
      <c r="BD55" s="4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</row>
    <row r="56" spans="1:99" s="7" customFormat="1" ht="13.2" hidden="1" outlineLevel="1" x14ac:dyDescent="0.25">
      <c r="A56" s="99">
        <v>1</v>
      </c>
      <c r="B56" s="103"/>
      <c r="C56" s="107" t="str">
        <f>IF(ISBLANK(B56),"-","Certificate")</f>
        <v>-</v>
      </c>
      <c r="D56" s="100" t="s">
        <v>42</v>
      </c>
      <c r="E56" s="101"/>
      <c r="F56" s="100" t="str">
        <f>IF(ISBLANK(B56),"-","F 1 year")</f>
        <v>-</v>
      </c>
      <c r="G56" s="101"/>
      <c r="H56" s="100" t="str">
        <f>IF(NOT(ISBLANK(E56)),AK56,"-")</f>
        <v>-</v>
      </c>
      <c r="I56" s="214" t="str">
        <f>IF(ISERROR(VLOOKUP(H56,SIL!A:B,2,FALSE)),"",VLOOKUP(H56,SIL!A:B,2,FALSE))</f>
        <v/>
      </c>
      <c r="J56" s="214"/>
      <c r="K56" s="114">
        <f>IF(ISERROR(VLOOKUP(H56,SIL!A:C,3,FALSE)),0,VLOOKUP(H56,SIL!A:C,3,FALSE))*1.18</f>
        <v>0</v>
      </c>
      <c r="L56" s="114">
        <f>ROUND(IF(ISNUMBER(K56),K56*1,0),2)</f>
        <v>0</v>
      </c>
      <c r="M56" s="116">
        <f t="shared" ref="M56:M57" si="21">ROUND(L56/1.18*0.18,2)</f>
        <v>0</v>
      </c>
      <c r="N56" s="103"/>
      <c r="O56" s="136"/>
      <c r="P56" s="136" t="str">
        <f>IF(NOT(ISBLANK($B$12)),$B$12,"")</f>
        <v/>
      </c>
      <c r="Q56" s="162" t="str">
        <f>IF(NOT(ISBLANK($H$6)),$H$6,"")</f>
        <v/>
      </c>
      <c r="R56" s="138" t="str">
        <f>IF(NOT(ISBLANK($H$7)),$H$7,"")</f>
        <v/>
      </c>
      <c r="S56" s="136" t="str">
        <f>IF(NOT(ISBLANK($H$8)),$H$8,"")</f>
        <v>Russian Federation</v>
      </c>
      <c r="T56" s="136" t="str">
        <f>IF(NOT(ISBLANK($H$9)),$H$9,"")</f>
        <v/>
      </c>
      <c r="U56" s="136" t="str">
        <f>IF(NOT(ISBLANK($H$10)),$H$10,"")</f>
        <v/>
      </c>
      <c r="V56" s="136" t="str">
        <f>IF(NOT(ISBLANK($H$11)),$H$11,"")</f>
        <v/>
      </c>
      <c r="W56" s="136" t="str">
        <f>IF(NOT(ISBLANK($H$12)),$H$12,"")</f>
        <v/>
      </c>
      <c r="X56" s="136" t="str">
        <f>IF(NOT(ISBLANK($H$13)),$H$13,"")</f>
        <v/>
      </c>
      <c r="Y56" s="136" t="str">
        <f>IF(NOT(ISBLANK($H$14)),$H$14,"")</f>
        <v/>
      </c>
      <c r="Z56" s="136" t="str">
        <f>IF(NOT(ISBLANK($H$15)),$H$15,"")</f>
        <v/>
      </c>
      <c r="AA56" s="136"/>
      <c r="AB56" s="139" t="str">
        <f>IF(NOT(ISBLANK($B$7)),$B$7,"")</f>
        <v/>
      </c>
      <c r="AC56" s="139" t="str">
        <f>IF(NOT(ISBLANK($H$16)),$H$16,"")</f>
        <v/>
      </c>
      <c r="AD56" s="207"/>
      <c r="AE56" s="146" t="str">
        <f>LEFT(B56,4)</f>
        <v/>
      </c>
      <c r="AF56" s="139" t="s">
        <v>8</v>
      </c>
      <c r="AG56" s="140" t="s">
        <v>84</v>
      </c>
      <c r="AH56" s="140" t="str">
        <f>IF(ISERROR(VLOOKUP(E56,#REF!,3,TRUE)),"",VLOOKUP(E56,#REF!,3,TRUE))</f>
        <v/>
      </c>
      <c r="AI56" s="166" t="str">
        <f>LEFT(F56,1)</f>
        <v>-</v>
      </c>
      <c r="AJ56" s="140" t="str">
        <f>LEFT(G56,1)</f>
        <v/>
      </c>
      <c r="AK56" s="166" t="str">
        <f>CONCATENATE("KL",AE56,AF56,AG56,AH56,AI56,AJ56)</f>
        <v>KLRL-</v>
      </c>
      <c r="AL56" s="146"/>
      <c r="AM56" s="143"/>
      <c r="AN56" s="143"/>
      <c r="AO56" s="143"/>
      <c r="AP56" s="143"/>
      <c r="AQ56" s="143"/>
      <c r="AR56" s="128"/>
      <c r="AS56" s="128"/>
      <c r="AT56" s="128"/>
      <c r="AU56" s="128"/>
      <c r="AV56" s="128"/>
      <c r="AW56" s="128"/>
      <c r="AX56" s="128"/>
      <c r="AY56" s="197"/>
      <c r="AZ56" s="197"/>
      <c r="BA56" s="197"/>
      <c r="BB56" s="46"/>
      <c r="BC56" s="46"/>
      <c r="BD56" s="4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</row>
    <row r="57" spans="1:99" s="7" customFormat="1" ht="13.2" hidden="1" outlineLevel="1" x14ac:dyDescent="0.25">
      <c r="A57" s="99">
        <v>2</v>
      </c>
      <c r="B57" s="103"/>
      <c r="C57" s="107" t="str">
        <f>IF(ISBLANK(B57),"-","Certificate")</f>
        <v>-</v>
      </c>
      <c r="D57" s="100" t="s">
        <v>42</v>
      </c>
      <c r="E57" s="101"/>
      <c r="F57" s="101"/>
      <c r="G57" s="111" t="s">
        <v>42</v>
      </c>
      <c r="H57" s="100" t="str">
        <f>IF(NOT(ISBLANK(E57)),AK57,"-")</f>
        <v>-</v>
      </c>
      <c r="I57" s="214" t="str">
        <f>IF(ISERROR(VLOOKUP(H57,SIL!A:B,2,FALSE)),"",VLOOKUP(H57,SIL!A:B,2,FALSE))</f>
        <v/>
      </c>
      <c r="J57" s="214"/>
      <c r="K57" s="114">
        <f>IF(ISERROR(VLOOKUP(H57,SIL!A:C,3,FALSE)),0,VLOOKUP(H57,SIL!A:C,3,FALSE))*1.18</f>
        <v>0</v>
      </c>
      <c r="L57" s="114">
        <f>ROUND(IF(ISNUMBER(K57),K57*E57,0),2)</f>
        <v>0</v>
      </c>
      <c r="M57" s="116">
        <f t="shared" si="21"/>
        <v>0</v>
      </c>
      <c r="N57" s="103"/>
      <c r="O57" s="136"/>
      <c r="P57" s="136" t="str">
        <f>IF(NOT(ISBLANK($B$12)),$B$12,"")</f>
        <v/>
      </c>
      <c r="Q57" s="162" t="str">
        <f>IF(NOT(ISBLANK($H$6)),$H$6,"")</f>
        <v/>
      </c>
      <c r="R57" s="138" t="str">
        <f>IF(NOT(ISBLANK($H$7)),$H$7,"")</f>
        <v/>
      </c>
      <c r="S57" s="136" t="str">
        <f>IF(NOT(ISBLANK($H$8)),$H$8,"")</f>
        <v>Russian Federation</v>
      </c>
      <c r="T57" s="136" t="str">
        <f>IF(NOT(ISBLANK($H$9)),$H$9,"")</f>
        <v/>
      </c>
      <c r="U57" s="136" t="str">
        <f>IF(NOT(ISBLANK($H$10)),$H$10,"")</f>
        <v/>
      </c>
      <c r="V57" s="136" t="str">
        <f>IF(NOT(ISBLANK($H$11)),$H$11,"")</f>
        <v/>
      </c>
      <c r="W57" s="136" t="str">
        <f>IF(NOT(ISBLANK($H$12)),$H$12,"")</f>
        <v/>
      </c>
      <c r="X57" s="136" t="str">
        <f>IF(NOT(ISBLANK($H$13)),$H$13,"")</f>
        <v/>
      </c>
      <c r="Y57" s="136" t="str">
        <f>IF(NOT(ISBLANK($H$14)),$H$14,"")</f>
        <v/>
      </c>
      <c r="Z57" s="136" t="str">
        <f>IF(NOT(ISBLANK($H$15)),$H$15,"")</f>
        <v/>
      </c>
      <c r="AA57" s="136"/>
      <c r="AB57" s="139" t="str">
        <f>IF(NOT(ISBLANK($B$7)),$B$7,"")</f>
        <v/>
      </c>
      <c r="AC57" s="139" t="str">
        <f>IF(NOT(ISBLANK($H$16)),$H$16,"")</f>
        <v/>
      </c>
      <c r="AD57" s="207"/>
      <c r="AE57" s="146" t="str">
        <f>LEFT(B57,4)</f>
        <v/>
      </c>
      <c r="AF57" s="139" t="s">
        <v>8</v>
      </c>
      <c r="AG57" s="140" t="s">
        <v>84</v>
      </c>
      <c r="AH57" s="140" t="s">
        <v>7</v>
      </c>
      <c r="AI57" s="166" t="str">
        <f>LEFT(F57,1)</f>
        <v/>
      </c>
      <c r="AJ57" s="140" t="s">
        <v>7</v>
      </c>
      <c r="AK57" s="166" t="str">
        <f>CONCATENATE("KL",AE57,AF57,AG57,AH57,AI57,AJ57)</f>
        <v>KLRLZZ</v>
      </c>
      <c r="AL57" s="146"/>
      <c r="AM57" s="143"/>
      <c r="AN57" s="143"/>
      <c r="AO57" s="143"/>
      <c r="AP57" s="143"/>
      <c r="AQ57" s="143"/>
      <c r="AR57" s="128"/>
      <c r="AS57" s="128"/>
      <c r="AT57" s="128"/>
      <c r="AU57" s="128"/>
      <c r="AV57" s="128"/>
      <c r="AW57" s="128"/>
      <c r="AX57" s="128"/>
      <c r="AY57" s="197"/>
      <c r="AZ57" s="197"/>
      <c r="BA57" s="197"/>
      <c r="BB57" s="46"/>
      <c r="BC57" s="46"/>
      <c r="BD57" s="4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</row>
    <row r="58" spans="1:99" s="7" customFormat="1" ht="13.2" hidden="1" outlineLevel="1" x14ac:dyDescent="0.25">
      <c r="A58" s="21"/>
      <c r="B58" s="120"/>
      <c r="C58" s="19"/>
      <c r="D58" s="24"/>
      <c r="E58" s="24"/>
      <c r="F58" s="17"/>
      <c r="G58" s="17"/>
      <c r="H58" s="17"/>
      <c r="I58" s="17"/>
      <c r="J58" s="17"/>
      <c r="K58" s="17"/>
      <c r="L58" s="17"/>
      <c r="M58" s="17"/>
      <c r="N58" s="85"/>
      <c r="O58" s="136"/>
      <c r="P58" s="136"/>
      <c r="Q58" s="162"/>
      <c r="R58" s="138"/>
      <c r="S58" s="136"/>
      <c r="T58" s="136"/>
      <c r="U58" s="136"/>
      <c r="V58" s="136"/>
      <c r="W58" s="136"/>
      <c r="X58" s="136"/>
      <c r="Y58" s="136"/>
      <c r="Z58" s="136"/>
      <c r="AA58" s="136"/>
      <c r="AB58" s="139"/>
      <c r="AC58" s="139"/>
      <c r="AD58" s="207"/>
      <c r="AE58" s="146"/>
      <c r="AF58" s="139"/>
      <c r="AG58" s="140"/>
      <c r="AH58" s="140"/>
      <c r="AI58" s="166"/>
      <c r="AJ58" s="140"/>
      <c r="AK58" s="166"/>
      <c r="AL58" s="146"/>
      <c r="AM58" s="143"/>
      <c r="AN58" s="143"/>
      <c r="AO58" s="143"/>
      <c r="AP58" s="143"/>
      <c r="AQ58" s="143"/>
      <c r="AR58" s="128"/>
      <c r="AS58" s="128"/>
      <c r="AT58" s="128"/>
      <c r="AU58" s="128"/>
      <c r="AV58" s="128"/>
      <c r="AW58" s="128"/>
      <c r="AX58" s="128"/>
      <c r="AY58" s="197"/>
      <c r="AZ58" s="197"/>
      <c r="BA58" s="197"/>
      <c r="BB58" s="46"/>
      <c r="BC58" s="46"/>
      <c r="BD58" s="4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</row>
    <row r="59" spans="1:99" s="7" customFormat="1" ht="13.2" hidden="1" outlineLevel="1" x14ac:dyDescent="0.25">
      <c r="A59" s="3" t="s">
        <v>81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13"/>
      <c r="O59" s="136"/>
      <c r="P59" s="136"/>
      <c r="Q59" s="162"/>
      <c r="R59" s="138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205"/>
      <c r="AE59" s="146"/>
      <c r="AF59" s="139"/>
      <c r="AG59" s="140"/>
      <c r="AH59" s="140"/>
      <c r="AI59" s="166"/>
      <c r="AJ59" s="140"/>
      <c r="AK59" s="166"/>
      <c r="AL59" s="136"/>
      <c r="AM59" s="143"/>
      <c r="AN59" s="143"/>
      <c r="AO59" s="143"/>
      <c r="AP59" s="143"/>
      <c r="AQ59" s="143"/>
      <c r="AR59" s="128"/>
      <c r="AS59" s="128"/>
      <c r="AT59" s="128"/>
      <c r="AU59" s="128"/>
      <c r="AV59" s="128"/>
      <c r="AW59" s="128"/>
      <c r="AX59" s="128"/>
      <c r="AY59" s="197"/>
      <c r="AZ59" s="197"/>
      <c r="BA59" s="197"/>
      <c r="BB59" s="46"/>
      <c r="BC59" s="46"/>
      <c r="BD59" s="4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</row>
    <row r="60" spans="1:99" s="7" customFormat="1" ht="13.2" hidden="1" outlineLevel="1" x14ac:dyDescent="0.2">
      <c r="A60" s="93" t="s">
        <v>39</v>
      </c>
      <c r="B60" s="94" t="s">
        <v>22</v>
      </c>
      <c r="C60" s="94" t="s">
        <v>44</v>
      </c>
      <c r="D60" s="94" t="s">
        <v>42</v>
      </c>
      <c r="E60" s="97" t="s">
        <v>40</v>
      </c>
      <c r="F60" s="94" t="s">
        <v>45</v>
      </c>
      <c r="G60" s="94" t="s">
        <v>35</v>
      </c>
      <c r="H60" s="94" t="s">
        <v>16</v>
      </c>
      <c r="I60" s="215" t="s">
        <v>21</v>
      </c>
      <c r="J60" s="216"/>
      <c r="K60" s="95" t="s">
        <v>82</v>
      </c>
      <c r="L60" s="95" t="s">
        <v>83</v>
      </c>
      <c r="M60" s="105" t="s">
        <v>85</v>
      </c>
      <c r="N60" s="106" t="s">
        <v>31</v>
      </c>
      <c r="O60" s="150"/>
      <c r="P60" s="150" t="s">
        <v>29</v>
      </c>
      <c r="Q60" s="168" t="s">
        <v>46</v>
      </c>
      <c r="R60" s="152" t="s">
        <v>53</v>
      </c>
      <c r="S60" s="150" t="s">
        <v>47</v>
      </c>
      <c r="T60" s="150" t="s">
        <v>48</v>
      </c>
      <c r="U60" s="150" t="s">
        <v>49</v>
      </c>
      <c r="V60" s="150" t="s">
        <v>50</v>
      </c>
      <c r="W60" s="150" t="s">
        <v>51</v>
      </c>
      <c r="X60" s="150" t="s">
        <v>52</v>
      </c>
      <c r="Y60" s="150" t="s">
        <v>54</v>
      </c>
      <c r="Z60" s="150" t="s">
        <v>20</v>
      </c>
      <c r="AA60" s="136"/>
      <c r="AB60" s="150" t="s">
        <v>43</v>
      </c>
      <c r="AC60" s="150" t="s">
        <v>57</v>
      </c>
      <c r="AD60" s="206"/>
      <c r="AE60" s="169" t="s">
        <v>11</v>
      </c>
      <c r="AF60" s="170"/>
      <c r="AG60" s="171"/>
      <c r="AH60" s="171"/>
      <c r="AI60" s="172"/>
      <c r="AJ60" s="171"/>
      <c r="AK60" s="172" t="s">
        <v>25</v>
      </c>
      <c r="AL60" s="181"/>
      <c r="AM60" s="143"/>
      <c r="AN60" s="143"/>
      <c r="AO60" s="143"/>
      <c r="AP60" s="143"/>
      <c r="AQ60" s="143"/>
      <c r="AR60" s="128"/>
      <c r="AS60" s="128"/>
      <c r="AT60" s="128"/>
      <c r="AU60" s="128"/>
      <c r="AV60" s="128"/>
      <c r="AW60" s="128"/>
      <c r="AX60" s="128"/>
      <c r="AY60" s="197"/>
      <c r="AZ60" s="197"/>
      <c r="BA60" s="197"/>
      <c r="BB60" s="46"/>
      <c r="BC60" s="46"/>
      <c r="BD60" s="4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</row>
    <row r="61" spans="1:99" s="7" customFormat="1" ht="13.2" hidden="1" outlineLevel="1" x14ac:dyDescent="0.25">
      <c r="A61" s="99">
        <v>1</v>
      </c>
      <c r="B61" s="103"/>
      <c r="C61" s="112" t="str">
        <f>IF(ISBLANK(B61),"-","Traffic Licence")</f>
        <v>-</v>
      </c>
      <c r="D61" s="100" t="s">
        <v>42</v>
      </c>
      <c r="E61" s="101"/>
      <c r="F61" s="101"/>
      <c r="G61" s="101"/>
      <c r="H61" s="100" t="str">
        <f>IF(NOT(ISBLANK(E61)),AK61,"-")</f>
        <v>-</v>
      </c>
      <c r="I61" s="214" t="str">
        <f>IF(ISERROR(VLOOKUP(H61,SIL!A:B,2,FALSE)),"",VLOOKUP(H61,SIL!A:B,2,FALSE))</f>
        <v/>
      </c>
      <c r="J61" s="214"/>
      <c r="K61" s="114">
        <f>IF(ISERROR(VLOOKUP(H61,SIL!A:C,3,FALSE)),0,VLOOKUP(H61,SIL!A:C,3,FALSE))</f>
        <v>0</v>
      </c>
      <c r="L61" s="114">
        <f>ROUND(IF(ISNUMBER(K61),K61*E61,0),2)</f>
        <v>0</v>
      </c>
      <c r="M61" s="115" t="s">
        <v>86</v>
      </c>
      <c r="N61" s="103"/>
      <c r="O61" s="136"/>
      <c r="P61" s="136" t="str">
        <f>IF(NOT(ISBLANK($B$12)),$B$12,"")</f>
        <v/>
      </c>
      <c r="Q61" s="162" t="str">
        <f>IF(NOT(ISBLANK($H$6)),$H$6,"")</f>
        <v/>
      </c>
      <c r="R61" s="138" t="str">
        <f>IF(NOT(ISBLANK($H$7)),$H$7,"")</f>
        <v/>
      </c>
      <c r="S61" s="136" t="str">
        <f>IF(NOT(ISBLANK($H$8)),$H$8,"")</f>
        <v>Russian Federation</v>
      </c>
      <c r="T61" s="136" t="str">
        <f>IF(NOT(ISBLANK($H$9)),$H$9,"")</f>
        <v/>
      </c>
      <c r="U61" s="136" t="str">
        <f>IF(NOT(ISBLANK($H$10)),$H$10,"")</f>
        <v/>
      </c>
      <c r="V61" s="136" t="str">
        <f>IF(NOT(ISBLANK($H$11)),$H$11,"")</f>
        <v/>
      </c>
      <c r="W61" s="136" t="str">
        <f>IF(NOT(ISBLANK($H$12)),$H$12,"")</f>
        <v/>
      </c>
      <c r="X61" s="136" t="str">
        <f>IF(NOT(ISBLANK($H$13)),$H$13,"")</f>
        <v/>
      </c>
      <c r="Y61" s="136" t="str">
        <f>IF(NOT(ISBLANK($H$14)),$H$14,"")</f>
        <v/>
      </c>
      <c r="Z61" s="136" t="str">
        <f>IF(NOT(ISBLANK($H$15)),$H$15,"")</f>
        <v/>
      </c>
      <c r="AA61" s="136"/>
      <c r="AB61" s="139" t="str">
        <f>IF(NOT(ISBLANK($B$7)),$B$7,"")</f>
        <v/>
      </c>
      <c r="AC61" s="140" t="str">
        <f>IF(NOT(ISBLANK($H$16)),$H$16,"")</f>
        <v/>
      </c>
      <c r="AD61" s="207"/>
      <c r="AE61" s="146" t="str">
        <f>LEFT(B61,4)</f>
        <v/>
      </c>
      <c r="AF61" s="139" t="s">
        <v>8</v>
      </c>
      <c r="AG61" s="140" t="s">
        <v>15</v>
      </c>
      <c r="AH61" s="140" t="str">
        <f>IF(ISERROR(VLOOKUP(E61,#REF!,3,TRUE)),"",VLOOKUP(E61,#REF!,3,TRUE))</f>
        <v/>
      </c>
      <c r="AI61" s="166" t="str">
        <f>LEFT(F61,1)</f>
        <v/>
      </c>
      <c r="AJ61" s="140" t="str">
        <f>LEFT(G61,1)</f>
        <v/>
      </c>
      <c r="AK61" s="166" t="str">
        <f>CONCATENATE("KL",AE61,AF61,AG61,AH61,AI61,AJ61)</f>
        <v>KLRQ</v>
      </c>
      <c r="AL61" s="146"/>
      <c r="AM61" s="143"/>
      <c r="AN61" s="143"/>
      <c r="AO61" s="143"/>
      <c r="AP61" s="143"/>
      <c r="AQ61" s="143"/>
      <c r="AR61" s="128"/>
      <c r="AS61" s="128"/>
      <c r="AT61" s="128"/>
      <c r="AU61" s="128"/>
      <c r="AV61" s="128"/>
      <c r="AW61" s="128"/>
      <c r="AX61" s="128"/>
      <c r="AY61" s="197"/>
      <c r="AZ61" s="197"/>
      <c r="BA61" s="197"/>
      <c r="BB61" s="46"/>
      <c r="BC61" s="46"/>
      <c r="BD61" s="4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</row>
    <row r="62" spans="1:99" s="7" customFormat="1" ht="13.2" hidden="1" outlineLevel="1" x14ac:dyDescent="0.25">
      <c r="A62" s="57"/>
      <c r="B62" s="119"/>
      <c r="C62" s="57"/>
      <c r="D62" s="57"/>
      <c r="E62" s="57"/>
      <c r="F62" s="57"/>
      <c r="G62" s="57"/>
      <c r="H62" s="17"/>
      <c r="I62" s="17"/>
      <c r="J62" s="17"/>
      <c r="K62" s="17"/>
      <c r="L62" s="17"/>
      <c r="M62" s="17"/>
      <c r="N62" s="17"/>
      <c r="O62" s="136"/>
      <c r="P62" s="136"/>
      <c r="Q62" s="162"/>
      <c r="R62" s="138"/>
      <c r="S62" s="136"/>
      <c r="T62" s="136"/>
      <c r="U62" s="136"/>
      <c r="V62" s="136"/>
      <c r="W62" s="136"/>
      <c r="X62" s="136"/>
      <c r="Y62" s="136"/>
      <c r="Z62" s="136"/>
      <c r="AA62" s="136"/>
      <c r="AB62" s="139"/>
      <c r="AC62" s="140"/>
      <c r="AD62" s="207"/>
      <c r="AE62" s="146"/>
      <c r="AF62" s="139"/>
      <c r="AG62" s="140"/>
      <c r="AH62" s="140"/>
      <c r="AI62" s="166"/>
      <c r="AJ62" s="140"/>
      <c r="AK62" s="166"/>
      <c r="AL62" s="146"/>
      <c r="AM62" s="143"/>
      <c r="AN62" s="143"/>
      <c r="AO62" s="143"/>
      <c r="AP62" s="143"/>
      <c r="AQ62" s="143"/>
      <c r="AR62" s="128"/>
      <c r="AS62" s="128"/>
      <c r="AT62" s="128"/>
      <c r="AU62" s="128"/>
      <c r="AV62" s="128"/>
      <c r="AW62" s="128"/>
      <c r="AX62" s="128"/>
      <c r="AY62" s="197"/>
      <c r="AZ62" s="197"/>
      <c r="BA62" s="197"/>
      <c r="BB62" s="46"/>
      <c r="BC62" s="46"/>
      <c r="BD62" s="4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</row>
    <row r="63" spans="1:99" s="32" customFormat="1" ht="13.2" collapsed="1" x14ac:dyDescent="0.25">
      <c r="A63" s="1" t="s">
        <v>65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159"/>
      <c r="P63" s="156"/>
      <c r="Q63" s="156"/>
      <c r="R63" s="157"/>
      <c r="S63" s="156"/>
      <c r="T63" s="156"/>
      <c r="U63" s="156"/>
      <c r="V63" s="156"/>
      <c r="W63" s="156"/>
      <c r="X63" s="156"/>
      <c r="Y63" s="156"/>
      <c r="Z63" s="156"/>
      <c r="AA63" s="156"/>
      <c r="AB63" s="158"/>
      <c r="AC63" s="159"/>
      <c r="AD63" s="211"/>
      <c r="AE63" s="185"/>
      <c r="AF63" s="158"/>
      <c r="AG63" s="159"/>
      <c r="AH63" s="159"/>
      <c r="AI63" s="159"/>
      <c r="AJ63" s="159"/>
      <c r="AK63" s="159"/>
      <c r="AL63" s="156"/>
      <c r="AM63" s="160"/>
      <c r="AN63" s="160"/>
      <c r="AO63" s="160"/>
      <c r="AP63" s="160"/>
      <c r="AQ63" s="160"/>
      <c r="AR63" s="130"/>
      <c r="AS63" s="130"/>
      <c r="AT63" s="130"/>
      <c r="AU63" s="130"/>
      <c r="AV63" s="130"/>
      <c r="AW63" s="130"/>
      <c r="AX63" s="130"/>
      <c r="AY63" s="130"/>
      <c r="AZ63" s="130"/>
      <c r="BA63" s="130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</row>
    <row r="64" spans="1:99" s="82" customFormat="1" ht="13.2" hidden="1" outlineLevel="1" x14ac:dyDescent="0.25">
      <c r="A64" s="241" t="s">
        <v>76</v>
      </c>
      <c r="B64" s="241"/>
      <c r="C64" s="241"/>
      <c r="D64" s="241"/>
      <c r="E64" s="241"/>
      <c r="F64" s="241"/>
      <c r="G64" s="241"/>
      <c r="H64" s="241"/>
      <c r="I64" s="241"/>
      <c r="J64" s="241"/>
      <c r="K64" s="241"/>
      <c r="L64" s="241"/>
      <c r="M64" s="241"/>
      <c r="N64" s="242"/>
      <c r="O64" s="161"/>
      <c r="P64" s="136" t="str">
        <f t="shared" ref="P64" si="22">IF(NOT(ISBLANK($B$12)),$B$12,"")</f>
        <v/>
      </c>
      <c r="Q64" s="162" t="str">
        <f t="shared" ref="Q64" si="23">IF(NOT(ISBLANK($H$6)),$H$6,"")</f>
        <v/>
      </c>
      <c r="R64" s="138" t="str">
        <f t="shared" ref="R64" si="24">IF(NOT(ISBLANK($H$7)),$H$7,"")</f>
        <v/>
      </c>
      <c r="S64" s="136"/>
      <c r="T64" s="136" t="str">
        <f t="shared" ref="T64" si="25">IF(NOT(ISBLANK($H$9)),$H$9,"")</f>
        <v/>
      </c>
      <c r="U64" s="136" t="str">
        <f t="shared" ref="U64" si="26">IF(NOT(ISBLANK($H$10)),$H$10,"")</f>
        <v/>
      </c>
      <c r="V64" s="136" t="str">
        <f t="shared" ref="V64" si="27">IF(NOT(ISBLANK($H$11)),$H$11,"")</f>
        <v/>
      </c>
      <c r="W64" s="136" t="str">
        <f t="shared" ref="W64" si="28">IF(NOT(ISBLANK($H$12)),$H$12,"")</f>
        <v/>
      </c>
      <c r="X64" s="136" t="str">
        <f t="shared" ref="X64" si="29">IF(NOT(ISBLANK($H$13)),$H$13,"")</f>
        <v/>
      </c>
      <c r="Y64" s="136" t="str">
        <f t="shared" ref="Y64" si="30">IF(NOT(ISBLANK($H$14)),$H$14,"")</f>
        <v/>
      </c>
      <c r="Z64" s="136" t="str">
        <f t="shared" ref="Z64" si="31">IF(NOT(ISBLANK($H$15)),$H$15,"")</f>
        <v/>
      </c>
      <c r="AA64" s="136"/>
      <c r="AB64" s="139" t="str">
        <f t="shared" ref="AB64" si="32">IF(NOT(ISBLANK($B$7)),$B$7,"")</f>
        <v/>
      </c>
      <c r="AC64" s="140" t="str">
        <f t="shared" ref="AC64" si="33">IF(NOT(ISBLANK($H$16)),$H$16,"")</f>
        <v/>
      </c>
      <c r="AD64" s="207"/>
      <c r="AE64" s="146" t="str">
        <f t="shared" ref="AE64" si="34">LEFT(B64,4)</f>
        <v/>
      </c>
      <c r="AF64" s="139"/>
      <c r="AG64" s="140"/>
      <c r="AH64" s="140"/>
      <c r="AI64" s="166" t="str">
        <f t="shared" ref="AI64" si="35">LEFT(F64,1)</f>
        <v/>
      </c>
      <c r="AJ64" s="140"/>
      <c r="AK64" s="166"/>
      <c r="AL64" s="146"/>
      <c r="AM64" s="143"/>
      <c r="AN64" s="167"/>
      <c r="AO64" s="167"/>
      <c r="AP64" s="167"/>
      <c r="AQ64" s="167"/>
      <c r="AR64" s="132"/>
      <c r="AS64" s="132"/>
      <c r="AT64" s="132"/>
      <c r="AU64" s="132"/>
      <c r="AV64" s="132"/>
      <c r="AW64" s="132"/>
      <c r="AX64" s="132"/>
      <c r="AY64" s="199"/>
      <c r="AZ64" s="199"/>
      <c r="BA64" s="199"/>
      <c r="BB64" s="80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  <c r="CA64" s="81"/>
      <c r="CB64" s="81"/>
      <c r="CC64" s="81"/>
      <c r="CD64" s="81"/>
      <c r="CE64" s="81"/>
      <c r="CF64" s="81"/>
      <c r="CG64" s="81"/>
      <c r="CH64" s="81"/>
      <c r="CI64" s="81"/>
      <c r="CJ64" s="81"/>
      <c r="CK64" s="81"/>
      <c r="CL64" s="81"/>
      <c r="CM64" s="81"/>
      <c r="CN64" s="81"/>
      <c r="CO64" s="81"/>
      <c r="CP64" s="81"/>
      <c r="CQ64" s="81"/>
    </row>
    <row r="65" spans="1:99" s="25" customFormat="1" ht="13.2" hidden="1" outlineLevel="1" x14ac:dyDescent="0.2">
      <c r="A65" s="93" t="s">
        <v>39</v>
      </c>
      <c r="B65" s="94" t="s">
        <v>22</v>
      </c>
      <c r="C65" s="94" t="s">
        <v>44</v>
      </c>
      <c r="D65" s="94" t="s">
        <v>42</v>
      </c>
      <c r="E65" s="97" t="s">
        <v>40</v>
      </c>
      <c r="F65" s="94" t="s">
        <v>45</v>
      </c>
      <c r="G65" s="94" t="s">
        <v>35</v>
      </c>
      <c r="H65" s="94" t="s">
        <v>16</v>
      </c>
      <c r="I65" s="219" t="s">
        <v>21</v>
      </c>
      <c r="J65" s="220"/>
      <c r="K65" s="95" t="s">
        <v>82</v>
      </c>
      <c r="L65" s="95" t="s">
        <v>83</v>
      </c>
      <c r="M65" s="105" t="s">
        <v>87</v>
      </c>
      <c r="N65" s="98" t="s">
        <v>31</v>
      </c>
      <c r="O65" s="136"/>
      <c r="P65" s="150" t="s">
        <v>29</v>
      </c>
      <c r="Q65" s="168" t="s">
        <v>46</v>
      </c>
      <c r="R65" s="152" t="s">
        <v>53</v>
      </c>
      <c r="S65" s="150" t="s">
        <v>47</v>
      </c>
      <c r="T65" s="150" t="s">
        <v>48</v>
      </c>
      <c r="U65" s="150" t="s">
        <v>49</v>
      </c>
      <c r="V65" s="150" t="s">
        <v>50</v>
      </c>
      <c r="W65" s="150" t="s">
        <v>51</v>
      </c>
      <c r="X65" s="150" t="s">
        <v>52</v>
      </c>
      <c r="Y65" s="150" t="s">
        <v>54</v>
      </c>
      <c r="Z65" s="150" t="s">
        <v>20</v>
      </c>
      <c r="AA65" s="136"/>
      <c r="AB65" s="150" t="s">
        <v>43</v>
      </c>
      <c r="AC65" s="150" t="s">
        <v>57</v>
      </c>
      <c r="AD65" s="206"/>
      <c r="AE65" s="169" t="s">
        <v>11</v>
      </c>
      <c r="AF65" s="170"/>
      <c r="AG65" s="171"/>
      <c r="AH65" s="171"/>
      <c r="AI65" s="172"/>
      <c r="AJ65" s="171"/>
      <c r="AK65" s="172" t="s">
        <v>25</v>
      </c>
      <c r="AL65" s="181"/>
      <c r="AM65" s="143"/>
      <c r="AN65" s="136"/>
      <c r="AO65" s="136"/>
      <c r="AP65" s="136"/>
      <c r="AQ65" s="136"/>
      <c r="AR65" s="129"/>
      <c r="AS65" s="129"/>
      <c r="AT65" s="129"/>
      <c r="AU65" s="129"/>
      <c r="AV65" s="129"/>
      <c r="AW65" s="129"/>
      <c r="AX65" s="129"/>
      <c r="AY65" s="198"/>
      <c r="AZ65" s="198"/>
      <c r="BA65" s="198"/>
      <c r="BB65" s="47"/>
      <c r="BC65" s="47"/>
      <c r="BD65" s="4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</row>
    <row r="66" spans="1:99" s="25" customFormat="1" ht="13.5" hidden="1" customHeight="1" outlineLevel="1" x14ac:dyDescent="0.25">
      <c r="A66" s="99">
        <v>1</v>
      </c>
      <c r="B66" s="103"/>
      <c r="C66" s="112" t="str">
        <f>IF(ISBLANK(B66),"-","Media Pack")</f>
        <v>-</v>
      </c>
      <c r="D66" s="100" t="s">
        <v>42</v>
      </c>
      <c r="E66" s="113"/>
      <c r="F66" s="100" t="str">
        <f>IF(ISBLANK(B66),"-","-")</f>
        <v>-</v>
      </c>
      <c r="G66" s="100" t="s">
        <v>42</v>
      </c>
      <c r="H66" s="100" t="str">
        <f>IF(NOT(ISBLANK(E66)),AK66,"-")</f>
        <v>-</v>
      </c>
      <c r="I66" s="214" t="str">
        <f>IF(ISERROR(VLOOKUP(H66,SIL!A:B,2,FALSE)),"",VLOOKUP(H66,SIL!A:B,2,FALSE))</f>
        <v/>
      </c>
      <c r="J66" s="214"/>
      <c r="K66" s="114">
        <f>IF(ISERROR(VLOOKUP(H66,SIL!$A:$C,3,FALSE)),0,VLOOKUP(H66,SIL!$A:$C,3,FALSE))*1.18</f>
        <v>0</v>
      </c>
      <c r="L66" s="114">
        <f>ROUND(IF(ISNUMBER(K66),K66*E66,0),2)</f>
        <v>0</v>
      </c>
      <c r="M66" s="114">
        <f>ROUND(L66/1.18*0.18,2)</f>
        <v>0</v>
      </c>
      <c r="N66" s="100"/>
      <c r="O66" s="136"/>
      <c r="P66" s="136" t="str">
        <f t="shared" ref="P66" si="36">IF(NOT(ISBLANK($B$12)),$B$12,"")</f>
        <v/>
      </c>
      <c r="Q66" s="162" t="str">
        <f t="shared" ref="Q66" si="37">IF(NOT(ISBLANK($H$6)),$H$6,"")</f>
        <v/>
      </c>
      <c r="R66" s="138" t="str">
        <f t="shared" ref="R66" si="38">IF(NOT(ISBLANK($H$7)),$H$7,"")</f>
        <v/>
      </c>
      <c r="S66" s="136" t="str">
        <f t="shared" ref="S66" si="39">IF(NOT(ISBLANK($H$8)),$H$8,"")</f>
        <v>Russian Federation</v>
      </c>
      <c r="T66" s="136" t="str">
        <f t="shared" ref="T66" si="40">IF(NOT(ISBLANK($H$9)),$H$9,"")</f>
        <v/>
      </c>
      <c r="U66" s="136" t="str">
        <f t="shared" ref="U66" si="41">IF(NOT(ISBLANK($H$10)),$H$10,"")</f>
        <v/>
      </c>
      <c r="V66" s="136" t="str">
        <f t="shared" ref="V66" si="42">IF(NOT(ISBLANK($H$11)),$H$11,"")</f>
        <v/>
      </c>
      <c r="W66" s="136" t="str">
        <f t="shared" ref="W66" si="43">IF(NOT(ISBLANK($H$12)),$H$12,"")</f>
        <v/>
      </c>
      <c r="X66" s="136" t="str">
        <f t="shared" ref="X66" si="44">IF(NOT(ISBLANK($H$13)),$H$13,"")</f>
        <v/>
      </c>
      <c r="Y66" s="136" t="str">
        <f t="shared" ref="Y66" si="45">IF(NOT(ISBLANK($H$14)),$H$14,"")</f>
        <v/>
      </c>
      <c r="Z66" s="136" t="str">
        <f t="shared" ref="Z66" si="46">IF(NOT(ISBLANK($H$15)),$H$15,"")</f>
        <v/>
      </c>
      <c r="AA66" s="136"/>
      <c r="AB66" s="139" t="str">
        <f t="shared" ref="AB66" si="47">IF(NOT(ISBLANK($B$7)),$B$7,"")</f>
        <v/>
      </c>
      <c r="AC66" s="140" t="str">
        <f t="shared" ref="AC66" si="48">IF(NOT(ISBLANK($H$16)),$H$16,"")</f>
        <v/>
      </c>
      <c r="AD66" s="207"/>
      <c r="AE66" s="146" t="str">
        <f t="shared" ref="AE66" si="49">LEFT(B66,4)</f>
        <v/>
      </c>
      <c r="AF66" s="139" t="s">
        <v>8</v>
      </c>
      <c r="AG66" s="140" t="s">
        <v>14</v>
      </c>
      <c r="AH66" s="140" t="s">
        <v>7</v>
      </c>
      <c r="AI66" s="166" t="s">
        <v>7</v>
      </c>
      <c r="AJ66" s="140" t="s">
        <v>7</v>
      </c>
      <c r="AK66" s="166" t="str">
        <f t="shared" ref="AK66" si="50">CONCATENATE("KL",AE66,AF66,AG66,AH66,AI66,AJ66)</f>
        <v>KLRMZZZ</v>
      </c>
      <c r="AL66" s="146"/>
      <c r="AM66" s="143"/>
      <c r="AN66" s="136"/>
      <c r="AO66" s="136"/>
      <c r="AP66" s="136"/>
      <c r="AQ66" s="136"/>
      <c r="AR66" s="129"/>
      <c r="AS66" s="129"/>
      <c r="AT66" s="129"/>
      <c r="AU66" s="129"/>
      <c r="AV66" s="129"/>
      <c r="AW66" s="129"/>
      <c r="AX66" s="129"/>
      <c r="AY66" s="198"/>
      <c r="AZ66" s="198"/>
      <c r="BA66" s="198"/>
      <c r="BB66" s="47"/>
      <c r="BC66" s="47"/>
      <c r="BD66" s="4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</row>
    <row r="67" spans="1:99" s="25" customFormat="1" ht="13.5" customHeight="1" x14ac:dyDescent="0.25">
      <c r="B67" s="30"/>
      <c r="C67" s="30"/>
      <c r="D67" s="30"/>
      <c r="E67" s="30"/>
      <c r="H67" s="31"/>
      <c r="I67" s="31"/>
      <c r="O67" s="136"/>
      <c r="P67" s="136"/>
      <c r="Q67" s="137"/>
      <c r="R67" s="138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205"/>
      <c r="AE67" s="136"/>
      <c r="AF67" s="139"/>
      <c r="AG67" s="140"/>
      <c r="AH67" s="140"/>
      <c r="AI67" s="141"/>
      <c r="AJ67" s="140"/>
      <c r="AK67" s="142"/>
      <c r="AL67" s="136"/>
      <c r="AM67" s="136"/>
      <c r="AN67" s="136"/>
      <c r="AO67" s="136"/>
      <c r="AP67" s="136"/>
      <c r="AQ67" s="136"/>
      <c r="AR67" s="129"/>
      <c r="AS67" s="129"/>
      <c r="AT67" s="129"/>
      <c r="AU67" s="129"/>
      <c r="AV67" s="129"/>
      <c r="AW67" s="129"/>
      <c r="AX67" s="129"/>
      <c r="AY67" s="198"/>
      <c r="AZ67" s="198"/>
      <c r="BA67" s="198"/>
      <c r="BB67" s="47"/>
      <c r="BC67" s="47"/>
      <c r="BD67" s="4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</row>
    <row r="68" spans="1:99" s="25" customFormat="1" ht="13.5" customHeight="1" x14ac:dyDescent="0.25">
      <c r="B68" s="30"/>
      <c r="C68" s="30"/>
      <c r="D68" s="30"/>
      <c r="E68" s="30"/>
      <c r="O68" s="136"/>
      <c r="P68" s="136"/>
      <c r="Q68" s="137"/>
      <c r="R68" s="138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205"/>
      <c r="AE68" s="146"/>
      <c r="AF68" s="139"/>
      <c r="AG68" s="140"/>
      <c r="AH68" s="140"/>
      <c r="AI68" s="141"/>
      <c r="AJ68" s="140"/>
      <c r="AK68" s="142"/>
      <c r="AL68" s="136"/>
      <c r="AM68" s="136"/>
      <c r="AN68" s="136"/>
      <c r="AO68" s="136"/>
      <c r="AP68" s="136"/>
      <c r="AQ68" s="136"/>
      <c r="AR68" s="129"/>
      <c r="AS68" s="129"/>
      <c r="AT68" s="129"/>
      <c r="AU68" s="129"/>
      <c r="AV68" s="129"/>
      <c r="AW68" s="129"/>
      <c r="AX68" s="129"/>
      <c r="AY68" s="198"/>
      <c r="AZ68" s="198"/>
      <c r="BA68" s="198"/>
      <c r="BB68" s="47"/>
      <c r="BC68" s="47"/>
      <c r="BD68" s="4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</row>
    <row r="69" spans="1:99" s="25" customFormat="1" ht="13.2" x14ac:dyDescent="0.25">
      <c r="B69" s="30"/>
      <c r="C69" s="30"/>
      <c r="D69" s="30"/>
      <c r="E69" s="30"/>
      <c r="O69" s="136"/>
      <c r="P69" s="136"/>
      <c r="Q69" s="137"/>
      <c r="R69" s="138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205"/>
      <c r="AE69" s="136"/>
      <c r="AF69" s="139"/>
      <c r="AG69" s="140"/>
      <c r="AH69" s="140"/>
      <c r="AI69" s="141"/>
      <c r="AJ69" s="140"/>
      <c r="AK69" s="142"/>
      <c r="AL69" s="136"/>
      <c r="AM69" s="136"/>
      <c r="AN69" s="136"/>
      <c r="AO69" s="136"/>
      <c r="AP69" s="136"/>
      <c r="AQ69" s="136"/>
      <c r="AR69" s="129"/>
      <c r="AS69" s="129"/>
      <c r="AT69" s="129"/>
      <c r="AU69" s="129"/>
      <c r="AV69" s="129"/>
      <c r="AW69" s="129"/>
      <c r="AX69" s="129"/>
      <c r="AY69" s="198"/>
      <c r="AZ69" s="198"/>
      <c r="BA69" s="198"/>
      <c r="BB69" s="47"/>
      <c r="BC69" s="47"/>
      <c r="BD69" s="4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26"/>
    </row>
    <row r="70" spans="1:99" s="25" customFormat="1" ht="13.2" x14ac:dyDescent="0.25">
      <c r="A70" s="29"/>
      <c r="B70" s="30"/>
      <c r="C70" s="30"/>
      <c r="D70" s="30"/>
      <c r="E70" s="30"/>
      <c r="F70" s="29"/>
      <c r="O70" s="136"/>
      <c r="P70" s="136"/>
      <c r="Q70" s="137"/>
      <c r="R70" s="138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205"/>
      <c r="AE70" s="136"/>
      <c r="AF70" s="139"/>
      <c r="AG70" s="140"/>
      <c r="AH70" s="140"/>
      <c r="AI70" s="141"/>
      <c r="AJ70" s="140"/>
      <c r="AK70" s="142"/>
      <c r="AL70" s="136"/>
      <c r="AM70" s="136"/>
      <c r="AN70" s="136"/>
      <c r="AO70" s="136"/>
      <c r="AP70" s="136"/>
      <c r="AQ70" s="136"/>
      <c r="AR70" s="129"/>
      <c r="AS70" s="129"/>
      <c r="AT70" s="129"/>
      <c r="AU70" s="129"/>
      <c r="AV70" s="129"/>
      <c r="AW70" s="129"/>
      <c r="AX70" s="129"/>
      <c r="AY70" s="198"/>
      <c r="AZ70" s="198"/>
      <c r="BA70" s="198"/>
      <c r="BB70" s="47"/>
      <c r="BC70" s="47"/>
      <c r="BD70" s="4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26"/>
    </row>
    <row r="71" spans="1:99" s="25" customFormat="1" ht="13.2" x14ac:dyDescent="0.25">
      <c r="B71" s="30"/>
      <c r="C71" s="30"/>
      <c r="D71" s="30"/>
      <c r="E71" s="30"/>
      <c r="O71" s="136"/>
      <c r="P71" s="136"/>
      <c r="Q71" s="137"/>
      <c r="R71" s="138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205"/>
      <c r="AE71" s="136"/>
      <c r="AF71" s="139"/>
      <c r="AG71" s="140"/>
      <c r="AH71" s="140"/>
      <c r="AI71" s="141"/>
      <c r="AJ71" s="140"/>
      <c r="AK71" s="142"/>
      <c r="AL71" s="136"/>
      <c r="AM71" s="136"/>
      <c r="AN71" s="136"/>
      <c r="AO71" s="136"/>
      <c r="AP71" s="136"/>
      <c r="AQ71" s="136"/>
      <c r="AR71" s="129"/>
      <c r="AS71" s="129"/>
      <c r="AT71" s="129"/>
      <c r="AU71" s="129"/>
      <c r="AV71" s="129"/>
      <c r="AW71" s="129"/>
      <c r="AX71" s="129"/>
      <c r="AY71" s="198"/>
      <c r="AZ71" s="198"/>
      <c r="BA71" s="198"/>
      <c r="BB71" s="47"/>
      <c r="BC71" s="47"/>
      <c r="BD71" s="4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</row>
    <row r="72" spans="1:99" s="25" customFormat="1" ht="13.2" x14ac:dyDescent="0.25">
      <c r="B72" s="30"/>
      <c r="C72" s="30"/>
      <c r="D72" s="30"/>
      <c r="E72" s="30"/>
      <c r="O72" s="136"/>
      <c r="P72" s="136"/>
      <c r="Q72" s="137"/>
      <c r="R72" s="138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205"/>
      <c r="AE72" s="136"/>
      <c r="AF72" s="139"/>
      <c r="AG72" s="140"/>
      <c r="AH72" s="140"/>
      <c r="AI72" s="141"/>
      <c r="AJ72" s="140"/>
      <c r="AK72" s="142"/>
      <c r="AL72" s="136"/>
      <c r="AM72" s="136"/>
      <c r="AN72" s="136"/>
      <c r="AO72" s="136"/>
      <c r="AP72" s="136"/>
      <c r="AQ72" s="136"/>
      <c r="AR72" s="129"/>
      <c r="AS72" s="129"/>
      <c r="AT72" s="129"/>
      <c r="AU72" s="129"/>
      <c r="AV72" s="129"/>
      <c r="AW72" s="129"/>
      <c r="AX72" s="129"/>
      <c r="AY72" s="198"/>
      <c r="AZ72" s="198"/>
      <c r="BA72" s="198"/>
      <c r="BB72" s="47"/>
      <c r="BC72" s="47"/>
      <c r="BD72" s="4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</row>
    <row r="73" spans="1:99" s="25" customFormat="1" ht="13.2" x14ac:dyDescent="0.25">
      <c r="B73" s="30"/>
      <c r="C73" s="30"/>
      <c r="D73" s="30"/>
      <c r="E73" s="30"/>
      <c r="O73" s="136"/>
      <c r="P73" s="136"/>
      <c r="Q73" s="137"/>
      <c r="R73" s="138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205"/>
      <c r="AE73" s="136"/>
      <c r="AF73" s="139"/>
      <c r="AG73" s="140"/>
      <c r="AH73" s="140"/>
      <c r="AI73" s="141"/>
      <c r="AJ73" s="140"/>
      <c r="AK73" s="142"/>
      <c r="AL73" s="136"/>
      <c r="AM73" s="136"/>
      <c r="AN73" s="136"/>
      <c r="AO73" s="136"/>
      <c r="AP73" s="136"/>
      <c r="AQ73" s="136"/>
      <c r="AR73" s="129"/>
      <c r="AS73" s="129"/>
      <c r="AT73" s="129"/>
      <c r="AU73" s="129"/>
      <c r="AV73" s="129"/>
      <c r="AW73" s="129"/>
      <c r="AX73" s="129"/>
      <c r="AY73" s="198"/>
      <c r="AZ73" s="198"/>
      <c r="BA73" s="198"/>
      <c r="BB73" s="47"/>
      <c r="BC73" s="47"/>
      <c r="BD73" s="47"/>
      <c r="BE73" s="37"/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  <c r="CP73" s="26"/>
      <c r="CQ73" s="26"/>
    </row>
    <row r="74" spans="1:99" s="34" customFormat="1" ht="13.8" x14ac:dyDescent="0.3">
      <c r="A74" s="122"/>
      <c r="B74" s="122"/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77"/>
      <c r="P74" s="177"/>
      <c r="Q74" s="137"/>
      <c r="R74" s="186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210"/>
      <c r="AE74" s="177"/>
      <c r="AF74" s="174"/>
      <c r="AG74" s="179"/>
      <c r="AH74" s="179"/>
      <c r="AI74" s="141"/>
      <c r="AJ74" s="179"/>
      <c r="AK74" s="142"/>
      <c r="AL74" s="177"/>
      <c r="AM74" s="177"/>
      <c r="AN74" s="177"/>
      <c r="AO74" s="177"/>
      <c r="AP74" s="177"/>
      <c r="AQ74" s="177"/>
      <c r="AR74" s="135"/>
      <c r="AS74" s="135"/>
      <c r="AT74" s="135"/>
      <c r="AU74" s="135"/>
      <c r="AV74" s="135"/>
      <c r="AW74" s="135"/>
      <c r="AX74" s="135"/>
      <c r="AY74" s="203"/>
      <c r="AZ74" s="203"/>
      <c r="BA74" s="203"/>
      <c r="BB74" s="123"/>
      <c r="BC74" s="123"/>
      <c r="BD74" s="123"/>
      <c r="BE74" s="124"/>
      <c r="BF74" s="124"/>
      <c r="BG74" s="124"/>
      <c r="BH74" s="124"/>
      <c r="BI74" s="124"/>
      <c r="BJ74" s="124"/>
      <c r="BK74" s="124"/>
      <c r="BL74" s="124"/>
      <c r="BM74" s="124"/>
      <c r="BN74" s="124"/>
      <c r="BO74" s="124"/>
      <c r="BP74" s="124"/>
      <c r="BQ74" s="125"/>
      <c r="BR74" s="125"/>
      <c r="BS74" s="125"/>
      <c r="BT74" s="125"/>
      <c r="BU74" s="125"/>
      <c r="BV74" s="125"/>
      <c r="BW74" s="125"/>
      <c r="BX74" s="125"/>
      <c r="BY74" s="125"/>
      <c r="BZ74" s="125"/>
      <c r="CA74" s="125"/>
      <c r="CB74" s="125"/>
      <c r="CC74" s="125"/>
      <c r="CD74" s="125"/>
      <c r="CE74" s="125"/>
      <c r="CF74" s="125"/>
      <c r="CG74" s="125"/>
      <c r="CH74" s="125"/>
      <c r="CI74" s="125"/>
      <c r="CJ74" s="125"/>
      <c r="CK74" s="125"/>
      <c r="CL74" s="125"/>
      <c r="CM74" s="125"/>
      <c r="CN74" s="125"/>
      <c r="CO74" s="125"/>
      <c r="CP74" s="125"/>
      <c r="CQ74" s="125"/>
      <c r="CR74" s="122"/>
      <c r="CS74" s="122"/>
      <c r="CT74" s="122"/>
      <c r="CU74" s="122"/>
    </row>
    <row r="75" spans="1:99" s="25" customFormat="1" ht="13.2" x14ac:dyDescent="0.25">
      <c r="O75" s="136"/>
      <c r="P75" s="136"/>
      <c r="Q75" s="137"/>
      <c r="R75" s="138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205"/>
      <c r="AE75" s="136"/>
      <c r="AF75" s="139"/>
      <c r="AG75" s="140"/>
      <c r="AH75" s="140"/>
      <c r="AI75" s="141"/>
      <c r="AJ75" s="140"/>
      <c r="AK75" s="142"/>
      <c r="AL75" s="136"/>
      <c r="AM75" s="136"/>
      <c r="AN75" s="136"/>
      <c r="AO75" s="136"/>
      <c r="AP75" s="136"/>
      <c r="AQ75" s="136"/>
      <c r="AR75" s="129"/>
      <c r="AS75" s="129"/>
      <c r="AT75" s="129"/>
      <c r="AU75" s="129"/>
      <c r="AV75" s="129"/>
      <c r="AW75" s="129"/>
      <c r="AX75" s="129"/>
      <c r="AY75" s="198"/>
      <c r="AZ75" s="198"/>
      <c r="BA75" s="198"/>
      <c r="BB75" s="47"/>
      <c r="BC75" s="47"/>
      <c r="BD75" s="4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26"/>
      <c r="BR75" s="26"/>
      <c r="BS75" s="26"/>
      <c r="BT75" s="26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26"/>
    </row>
    <row r="76" spans="1:99" ht="13.2" x14ac:dyDescent="0.25">
      <c r="O76" s="187"/>
      <c r="P76" s="187"/>
      <c r="Q76" s="188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97"/>
      <c r="AE76" s="187"/>
      <c r="AF76" s="187"/>
      <c r="AG76" s="187"/>
      <c r="AH76" s="187"/>
      <c r="AI76" s="190"/>
      <c r="AJ76" s="187"/>
      <c r="AK76" s="191"/>
      <c r="AL76" s="187"/>
      <c r="AM76" s="187"/>
      <c r="AN76" s="187"/>
      <c r="AO76" s="187"/>
      <c r="AP76" s="187"/>
      <c r="AQ76" s="187"/>
      <c r="AR76" s="128"/>
      <c r="AS76" s="128"/>
      <c r="AT76" s="128"/>
      <c r="AU76" s="128"/>
      <c r="BB76" s="74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7"/>
      <c r="CQ76" s="7"/>
      <c r="CR76" s="5"/>
      <c r="CS76" s="5"/>
      <c r="CT76" s="5"/>
      <c r="CU76" s="5"/>
    </row>
    <row r="77" spans="1:99" ht="13.2" x14ac:dyDescent="0.25">
      <c r="O77" s="136"/>
      <c r="P77" s="136"/>
      <c r="Q77" s="137"/>
      <c r="R77" s="138"/>
      <c r="AF77" s="139"/>
      <c r="AG77" s="140"/>
      <c r="AH77" s="140"/>
      <c r="AI77" s="141"/>
      <c r="AJ77" s="140"/>
      <c r="AK77" s="142"/>
      <c r="AL77" s="136"/>
      <c r="AM77" s="143"/>
      <c r="AN77" s="143"/>
      <c r="AO77" s="143"/>
      <c r="AP77" s="143"/>
      <c r="AR77" s="128"/>
      <c r="AS77" s="128"/>
      <c r="AT77" s="128"/>
      <c r="AU77" s="128"/>
      <c r="BE77" s="36"/>
      <c r="BF77" s="36"/>
      <c r="BG77" s="36"/>
      <c r="BH77" s="36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5"/>
      <c r="CS77" s="5"/>
      <c r="CT77" s="5"/>
      <c r="CU77" s="5"/>
    </row>
    <row r="78" spans="1:99" ht="13.2" x14ac:dyDescent="0.25">
      <c r="O78" s="136"/>
      <c r="P78" s="136"/>
      <c r="Q78" s="137"/>
      <c r="R78" s="138"/>
      <c r="AF78" s="139"/>
      <c r="AG78" s="140"/>
      <c r="AH78" s="140"/>
      <c r="AI78" s="141"/>
      <c r="AJ78" s="140"/>
      <c r="AK78" s="142"/>
      <c r="AL78" s="136"/>
      <c r="AM78" s="143"/>
      <c r="AN78" s="143"/>
      <c r="AO78" s="143"/>
      <c r="AP78" s="143"/>
      <c r="AR78" s="128"/>
      <c r="AS78" s="128"/>
      <c r="AT78" s="128"/>
      <c r="AU78" s="128"/>
      <c r="BE78" s="36"/>
      <c r="BF78" s="36"/>
      <c r="BG78" s="36"/>
      <c r="BH78" s="36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5"/>
      <c r="CS78" s="5"/>
      <c r="CT78" s="5"/>
      <c r="CU78" s="5"/>
    </row>
    <row r="79" spans="1:99" ht="13.2" x14ac:dyDescent="0.25">
      <c r="O79" s="136"/>
      <c r="P79" s="136"/>
      <c r="Q79" s="137"/>
      <c r="R79" s="138"/>
      <c r="AF79" s="139"/>
      <c r="AG79" s="140"/>
      <c r="AH79" s="140"/>
      <c r="AI79" s="141"/>
      <c r="AJ79" s="140"/>
      <c r="AK79" s="142"/>
      <c r="AL79" s="136"/>
      <c r="AM79" s="143"/>
      <c r="AN79" s="143"/>
      <c r="AO79" s="143"/>
      <c r="AP79" s="143"/>
      <c r="AR79" s="128"/>
      <c r="AS79" s="128"/>
      <c r="AT79" s="128"/>
      <c r="AU79" s="128"/>
      <c r="BE79" s="36"/>
      <c r="BF79" s="36"/>
      <c r="BG79" s="36"/>
      <c r="BH79" s="36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5"/>
      <c r="CS79" s="5"/>
      <c r="CT79" s="5"/>
      <c r="CU79" s="5"/>
    </row>
    <row r="80" spans="1:99" ht="13.2" x14ac:dyDescent="0.25">
      <c r="O80" s="136"/>
      <c r="P80" s="136"/>
      <c r="Q80" s="137"/>
      <c r="R80" s="138"/>
      <c r="AF80" s="139"/>
      <c r="AG80" s="140"/>
      <c r="AH80" s="140"/>
      <c r="AI80" s="141"/>
      <c r="AJ80" s="140"/>
      <c r="AK80" s="142"/>
      <c r="AL80" s="136"/>
      <c r="AM80" s="143"/>
      <c r="AN80" s="143"/>
      <c r="AO80" s="143"/>
      <c r="AP80" s="143"/>
      <c r="AR80" s="128"/>
      <c r="AS80" s="128"/>
      <c r="AT80" s="128"/>
      <c r="AU80" s="128"/>
      <c r="BE80" s="36"/>
      <c r="BF80" s="36"/>
      <c r="BG80" s="36"/>
      <c r="BH80" s="36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5"/>
      <c r="CS80" s="5"/>
      <c r="CT80" s="5"/>
      <c r="CU80" s="5"/>
    </row>
    <row r="81" spans="15:99" ht="13.2" x14ac:dyDescent="0.25">
      <c r="O81" s="136"/>
      <c r="P81" s="136"/>
      <c r="Q81" s="137"/>
      <c r="R81" s="138"/>
      <c r="AF81" s="139"/>
      <c r="AG81" s="140"/>
      <c r="AH81" s="140"/>
      <c r="AI81" s="141"/>
      <c r="AJ81" s="140"/>
      <c r="AK81" s="142"/>
      <c r="AL81" s="136"/>
      <c r="AM81" s="143"/>
      <c r="AN81" s="143"/>
      <c r="AO81" s="143"/>
      <c r="AP81" s="143"/>
      <c r="AR81" s="128"/>
      <c r="AS81" s="128"/>
      <c r="AT81" s="128"/>
      <c r="AU81" s="128"/>
      <c r="BE81" s="36"/>
      <c r="BF81" s="36"/>
      <c r="BG81" s="36"/>
      <c r="BH81" s="36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5"/>
      <c r="CS81" s="5"/>
      <c r="CT81" s="5"/>
      <c r="CU81" s="5"/>
    </row>
    <row r="82" spans="15:99" ht="13.2" x14ac:dyDescent="0.25">
      <c r="O82" s="136"/>
      <c r="P82" s="136"/>
      <c r="Q82" s="137"/>
      <c r="R82" s="138"/>
      <c r="AF82" s="139"/>
      <c r="AG82" s="140"/>
      <c r="AH82" s="140"/>
      <c r="AI82" s="141"/>
      <c r="AJ82" s="140"/>
      <c r="AK82" s="142"/>
      <c r="AL82" s="136"/>
      <c r="AM82" s="143"/>
      <c r="AN82" s="143"/>
      <c r="AO82" s="143"/>
      <c r="AP82" s="143"/>
      <c r="AR82" s="128"/>
      <c r="AS82" s="128"/>
      <c r="AT82" s="128"/>
      <c r="AU82" s="128"/>
      <c r="BE82" s="36"/>
      <c r="BF82" s="36"/>
      <c r="BG82" s="36"/>
      <c r="BH82" s="36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5"/>
      <c r="CS82" s="5"/>
      <c r="CT82" s="5"/>
      <c r="CU82" s="5"/>
    </row>
    <row r="83" spans="15:99" ht="13.2" x14ac:dyDescent="0.25">
      <c r="O83" s="136"/>
      <c r="P83" s="136"/>
      <c r="Q83" s="137"/>
      <c r="R83" s="138"/>
      <c r="AF83" s="139"/>
      <c r="AG83" s="140"/>
      <c r="AH83" s="140"/>
      <c r="AI83" s="141"/>
      <c r="AJ83" s="140"/>
      <c r="AK83" s="142"/>
      <c r="AL83" s="136"/>
      <c r="AM83" s="143"/>
      <c r="AN83" s="143"/>
      <c r="AO83" s="143"/>
      <c r="AP83" s="143"/>
      <c r="AR83" s="128"/>
      <c r="AS83" s="128"/>
      <c r="AT83" s="128"/>
      <c r="AU83" s="128"/>
      <c r="BE83" s="36"/>
      <c r="BF83" s="36"/>
      <c r="BG83" s="36"/>
      <c r="BH83" s="36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5"/>
      <c r="CS83" s="5"/>
      <c r="CT83" s="5"/>
      <c r="CU83" s="5"/>
    </row>
    <row r="84" spans="15:99" ht="13.2" x14ac:dyDescent="0.25">
      <c r="O84" s="136"/>
      <c r="P84" s="136"/>
      <c r="Q84" s="137"/>
      <c r="R84" s="138"/>
      <c r="AF84" s="139"/>
      <c r="AG84" s="140"/>
      <c r="AH84" s="140"/>
      <c r="AI84" s="141"/>
      <c r="AJ84" s="140"/>
      <c r="AK84" s="142"/>
      <c r="AL84" s="136"/>
      <c r="AM84" s="143"/>
      <c r="AN84" s="143"/>
      <c r="AO84" s="143"/>
      <c r="AP84" s="143"/>
      <c r="AR84" s="128"/>
      <c r="AS84" s="128"/>
      <c r="AT84" s="128"/>
      <c r="AU84" s="128"/>
      <c r="BE84" s="36"/>
      <c r="BF84" s="36"/>
      <c r="BG84" s="36"/>
      <c r="BH84" s="36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5"/>
      <c r="CS84" s="5"/>
      <c r="CT84" s="5"/>
      <c r="CU84" s="5"/>
    </row>
    <row r="85" spans="15:99" ht="13.2" x14ac:dyDescent="0.25">
      <c r="O85" s="136"/>
      <c r="P85" s="136"/>
      <c r="Q85" s="137"/>
      <c r="R85" s="138"/>
      <c r="AF85" s="139"/>
      <c r="AG85" s="140"/>
      <c r="AH85" s="140"/>
      <c r="AI85" s="141"/>
      <c r="AJ85" s="140"/>
      <c r="AK85" s="142"/>
      <c r="AL85" s="136"/>
      <c r="AM85" s="143"/>
      <c r="AN85" s="143"/>
      <c r="AO85" s="143"/>
      <c r="AP85" s="143"/>
      <c r="AR85" s="128"/>
      <c r="AS85" s="128"/>
      <c r="AT85" s="128"/>
      <c r="AU85" s="128"/>
      <c r="BE85" s="36"/>
      <c r="BF85" s="36"/>
      <c r="BG85" s="36"/>
      <c r="BH85" s="36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5"/>
      <c r="CS85" s="5"/>
      <c r="CT85" s="5"/>
      <c r="CU85" s="5"/>
    </row>
    <row r="86" spans="15:99" ht="13.2" x14ac:dyDescent="0.25">
      <c r="O86" s="136"/>
      <c r="P86" s="136"/>
      <c r="Q86" s="137"/>
      <c r="R86" s="138"/>
      <c r="AF86" s="139"/>
      <c r="AG86" s="140"/>
      <c r="AH86" s="140"/>
      <c r="AI86" s="141"/>
      <c r="AJ86" s="140"/>
      <c r="AK86" s="142"/>
      <c r="AL86" s="136"/>
      <c r="AM86" s="143"/>
      <c r="AN86" s="143"/>
      <c r="AO86" s="143"/>
      <c r="AP86" s="143"/>
      <c r="AR86" s="128"/>
      <c r="AS86" s="128"/>
      <c r="AT86" s="128"/>
      <c r="AU86" s="128"/>
      <c r="BE86" s="36"/>
      <c r="BF86" s="36"/>
      <c r="BG86" s="36"/>
      <c r="BH86" s="36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5"/>
      <c r="CS86" s="5"/>
      <c r="CT86" s="5"/>
      <c r="CU86" s="5"/>
    </row>
    <row r="87" spans="15:99" ht="13.2" x14ac:dyDescent="0.25">
      <c r="O87" s="136"/>
      <c r="P87" s="136"/>
      <c r="Q87" s="137"/>
      <c r="R87" s="138"/>
      <c r="AF87" s="139"/>
      <c r="AG87" s="140"/>
      <c r="AH87" s="140"/>
      <c r="AI87" s="141"/>
      <c r="AJ87" s="140"/>
      <c r="AK87" s="142"/>
      <c r="AL87" s="136"/>
      <c r="AM87" s="143"/>
      <c r="AN87" s="143"/>
      <c r="AO87" s="143"/>
      <c r="AP87" s="143"/>
      <c r="AR87" s="128"/>
      <c r="AS87" s="128"/>
      <c r="AT87" s="128"/>
      <c r="AU87" s="128"/>
      <c r="BE87" s="36"/>
      <c r="BF87" s="36"/>
      <c r="BG87" s="36"/>
      <c r="BH87" s="36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5"/>
      <c r="CS87" s="5"/>
      <c r="CT87" s="5"/>
      <c r="CU87" s="5"/>
    </row>
    <row r="88" spans="15:99" ht="13.2" x14ac:dyDescent="0.25">
      <c r="O88" s="136"/>
      <c r="P88" s="136"/>
      <c r="Q88" s="137"/>
      <c r="R88" s="138"/>
      <c r="AF88" s="139"/>
      <c r="AG88" s="140"/>
      <c r="AH88" s="140"/>
      <c r="AI88" s="141"/>
      <c r="AJ88" s="140"/>
      <c r="AK88" s="142"/>
      <c r="AL88" s="136"/>
      <c r="AM88" s="143"/>
      <c r="AN88" s="143"/>
      <c r="AO88" s="143"/>
      <c r="AP88" s="143"/>
      <c r="AR88" s="128"/>
      <c r="AS88" s="128"/>
      <c r="AT88" s="128"/>
      <c r="AU88" s="128"/>
      <c r="BE88" s="36"/>
      <c r="BF88" s="36"/>
      <c r="BG88" s="36"/>
      <c r="BH88" s="36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5"/>
      <c r="CS88" s="5"/>
      <c r="CT88" s="5"/>
      <c r="CU88" s="5"/>
    </row>
    <row r="89" spans="15:99" ht="13.2" x14ac:dyDescent="0.25">
      <c r="O89" s="136"/>
      <c r="P89" s="136"/>
      <c r="Q89" s="137"/>
      <c r="R89" s="138"/>
      <c r="AF89" s="139"/>
      <c r="AG89" s="140"/>
      <c r="AH89" s="140"/>
      <c r="AI89" s="141"/>
      <c r="AJ89" s="140"/>
      <c r="AK89" s="142"/>
      <c r="AL89" s="136"/>
      <c r="AM89" s="143"/>
      <c r="AN89" s="143"/>
      <c r="AO89" s="143"/>
      <c r="AP89" s="143"/>
      <c r="AR89" s="128"/>
      <c r="AS89" s="128"/>
      <c r="AT89" s="128"/>
      <c r="AU89" s="128"/>
      <c r="BE89" s="36"/>
      <c r="BF89" s="36"/>
      <c r="BG89" s="36"/>
      <c r="BH89" s="36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5"/>
      <c r="CS89" s="5"/>
      <c r="CT89" s="5"/>
      <c r="CU89" s="5"/>
    </row>
    <row r="90" spans="15:99" ht="13.2" x14ac:dyDescent="0.25">
      <c r="O90" s="136"/>
      <c r="P90" s="136"/>
      <c r="Q90" s="137"/>
      <c r="R90" s="138"/>
      <c r="AF90" s="139"/>
      <c r="AG90" s="140"/>
      <c r="AH90" s="140"/>
      <c r="AI90" s="141"/>
      <c r="AJ90" s="140"/>
      <c r="AK90" s="142"/>
      <c r="AL90" s="136"/>
      <c r="AM90" s="143"/>
      <c r="AN90" s="143"/>
      <c r="AO90" s="143"/>
      <c r="AP90" s="143"/>
      <c r="AR90" s="128"/>
      <c r="AS90" s="128"/>
      <c r="AT90" s="128"/>
      <c r="AU90" s="128"/>
      <c r="BE90" s="36"/>
      <c r="BF90" s="36"/>
      <c r="BG90" s="36"/>
      <c r="BH90" s="36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5"/>
      <c r="CS90" s="5"/>
      <c r="CT90" s="5"/>
      <c r="CU90" s="5"/>
    </row>
    <row r="91" spans="15:99" ht="13.2" x14ac:dyDescent="0.25">
      <c r="O91" s="136"/>
      <c r="P91" s="136"/>
      <c r="Q91" s="137"/>
      <c r="R91" s="138"/>
      <c r="AF91" s="139"/>
      <c r="AG91" s="140"/>
      <c r="AH91" s="140"/>
      <c r="AI91" s="141"/>
      <c r="AJ91" s="140"/>
      <c r="AK91" s="142"/>
      <c r="AL91" s="136"/>
      <c r="AM91" s="143"/>
      <c r="AN91" s="143"/>
      <c r="AO91" s="143"/>
      <c r="AP91" s="143"/>
      <c r="AR91" s="128"/>
      <c r="AS91" s="128"/>
      <c r="AT91" s="128"/>
      <c r="AU91" s="128"/>
      <c r="BE91" s="36"/>
      <c r="BF91" s="36"/>
      <c r="BG91" s="36"/>
      <c r="BH91" s="36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5"/>
      <c r="CS91" s="5"/>
      <c r="CT91" s="5"/>
      <c r="CU91" s="5"/>
    </row>
    <row r="92" spans="15:99" ht="13.2" x14ac:dyDescent="0.25">
      <c r="O92" s="136"/>
      <c r="P92" s="136"/>
      <c r="Q92" s="137"/>
      <c r="R92" s="138"/>
      <c r="AF92" s="139"/>
      <c r="AG92" s="140"/>
      <c r="AH92" s="140"/>
      <c r="AI92" s="141"/>
      <c r="AJ92" s="140"/>
      <c r="AK92" s="142"/>
      <c r="AL92" s="136"/>
      <c r="AM92" s="143"/>
      <c r="AN92" s="143"/>
      <c r="AO92" s="143"/>
      <c r="AP92" s="143"/>
      <c r="AR92" s="128"/>
      <c r="AS92" s="128"/>
      <c r="AT92" s="128"/>
      <c r="AU92" s="128"/>
      <c r="BE92" s="36"/>
      <c r="BF92" s="36"/>
      <c r="BG92" s="36"/>
      <c r="BH92" s="36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5"/>
      <c r="CS92" s="5"/>
      <c r="CT92" s="5"/>
      <c r="CU92" s="5"/>
    </row>
    <row r="93" spans="15:99" ht="13.2" x14ac:dyDescent="0.25">
      <c r="O93" s="136"/>
      <c r="P93" s="136"/>
      <c r="Q93" s="137"/>
      <c r="R93" s="138"/>
      <c r="AF93" s="139"/>
      <c r="AG93" s="140"/>
      <c r="AH93" s="140"/>
      <c r="AI93" s="141"/>
      <c r="AJ93" s="140"/>
      <c r="AK93" s="142"/>
      <c r="AL93" s="136"/>
      <c r="AM93" s="143"/>
      <c r="AN93" s="143"/>
      <c r="AO93" s="143"/>
      <c r="AP93" s="143"/>
      <c r="AR93" s="128"/>
      <c r="AS93" s="128"/>
      <c r="AT93" s="128"/>
      <c r="AU93" s="128"/>
      <c r="BE93" s="36"/>
      <c r="BF93" s="36"/>
      <c r="BG93" s="36"/>
      <c r="BH93" s="36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5"/>
      <c r="CS93" s="5"/>
      <c r="CT93" s="5"/>
      <c r="CU93" s="5"/>
    </row>
    <row r="94" spans="15:99" ht="13.2" x14ac:dyDescent="0.25">
      <c r="O94" s="136"/>
      <c r="P94" s="136"/>
      <c r="Q94" s="137"/>
      <c r="R94" s="138"/>
      <c r="AF94" s="139"/>
      <c r="AG94" s="140"/>
      <c r="AH94" s="140"/>
      <c r="AI94" s="141"/>
      <c r="AJ94" s="140"/>
      <c r="AK94" s="142"/>
      <c r="AL94" s="136"/>
      <c r="AM94" s="143"/>
      <c r="AN94" s="143"/>
      <c r="AO94" s="143"/>
      <c r="AP94" s="143"/>
      <c r="AR94" s="128"/>
      <c r="AS94" s="128"/>
      <c r="AT94" s="128"/>
      <c r="AU94" s="128"/>
      <c r="BE94" s="36"/>
      <c r="BF94" s="36"/>
      <c r="BG94" s="36"/>
      <c r="BH94" s="36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5"/>
      <c r="CS94" s="5"/>
      <c r="CT94" s="5"/>
      <c r="CU94" s="5"/>
    </row>
    <row r="95" spans="15:99" ht="13.2" x14ac:dyDescent="0.25">
      <c r="O95" s="136"/>
      <c r="P95" s="136"/>
      <c r="Q95" s="137"/>
      <c r="R95" s="138"/>
      <c r="AF95" s="139"/>
      <c r="AG95" s="140"/>
      <c r="AH95" s="140"/>
      <c r="AI95" s="141"/>
      <c r="AJ95" s="140"/>
      <c r="AK95" s="142"/>
      <c r="AL95" s="136"/>
      <c r="AM95" s="143"/>
      <c r="AN95" s="143"/>
      <c r="AO95" s="143"/>
      <c r="AP95" s="143"/>
      <c r="AR95" s="128"/>
      <c r="AS95" s="128"/>
      <c r="AT95" s="128"/>
      <c r="AU95" s="128"/>
      <c r="BE95" s="36"/>
      <c r="BF95" s="36"/>
      <c r="BG95" s="36"/>
      <c r="BH95" s="36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5"/>
      <c r="CS95" s="5"/>
      <c r="CT95" s="5"/>
      <c r="CU95" s="5"/>
    </row>
    <row r="96" spans="15:99" ht="13.2" x14ac:dyDescent="0.25">
      <c r="O96" s="136"/>
      <c r="P96" s="136"/>
      <c r="Q96" s="137"/>
      <c r="R96" s="138"/>
      <c r="AF96" s="139"/>
      <c r="AG96" s="140"/>
      <c r="AH96" s="140"/>
      <c r="AI96" s="141"/>
      <c r="AJ96" s="140"/>
      <c r="AK96" s="142"/>
      <c r="AL96" s="136"/>
      <c r="AM96" s="143"/>
      <c r="AN96" s="143"/>
      <c r="AO96" s="143"/>
      <c r="AP96" s="143"/>
      <c r="AR96" s="128"/>
      <c r="AS96" s="128"/>
      <c r="AT96" s="128"/>
      <c r="AU96" s="128"/>
      <c r="BE96" s="36"/>
      <c r="BF96" s="36"/>
      <c r="BG96" s="36"/>
      <c r="BH96" s="36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5"/>
      <c r="CS96" s="5"/>
      <c r="CT96" s="5"/>
      <c r="CU96" s="5"/>
    </row>
    <row r="97" spans="15:99" ht="13.2" x14ac:dyDescent="0.25">
      <c r="O97" s="136"/>
      <c r="P97" s="136"/>
      <c r="Q97" s="137"/>
      <c r="R97" s="138"/>
      <c r="AF97" s="139"/>
      <c r="AG97" s="140"/>
      <c r="AH97" s="140"/>
      <c r="AI97" s="141"/>
      <c r="AJ97" s="140"/>
      <c r="AK97" s="142"/>
      <c r="AL97" s="136"/>
      <c r="AM97" s="143"/>
      <c r="AN97" s="143"/>
      <c r="AO97" s="143"/>
      <c r="AP97" s="143"/>
      <c r="AR97" s="128"/>
      <c r="AS97" s="128"/>
      <c r="AT97" s="128"/>
      <c r="AU97" s="128"/>
      <c r="BE97" s="36"/>
      <c r="BF97" s="36"/>
      <c r="BG97" s="36"/>
      <c r="BH97" s="36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5"/>
      <c r="CS97" s="5"/>
      <c r="CT97" s="5"/>
      <c r="CU97" s="5"/>
    </row>
    <row r="98" spans="15:99" ht="13.2" x14ac:dyDescent="0.25">
      <c r="O98" s="136"/>
      <c r="P98" s="136"/>
      <c r="Q98" s="137"/>
      <c r="R98" s="138"/>
      <c r="AF98" s="139"/>
      <c r="AG98" s="140"/>
      <c r="AH98" s="140"/>
      <c r="AI98" s="141"/>
      <c r="AJ98" s="140"/>
      <c r="AK98" s="142"/>
      <c r="AL98" s="136"/>
      <c r="AM98" s="143"/>
      <c r="AN98" s="143"/>
      <c r="AO98" s="143"/>
      <c r="AP98" s="143"/>
      <c r="AR98" s="128"/>
      <c r="AS98" s="128"/>
      <c r="AT98" s="128"/>
      <c r="AU98" s="128"/>
      <c r="BE98" s="36"/>
      <c r="BF98" s="36"/>
      <c r="BG98" s="36"/>
      <c r="BH98" s="36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5"/>
      <c r="CS98" s="5"/>
      <c r="CT98" s="5"/>
      <c r="CU98" s="5"/>
    </row>
    <row r="99" spans="15:99" ht="13.2" x14ac:dyDescent="0.25">
      <c r="O99" s="136"/>
      <c r="P99" s="136"/>
      <c r="Q99" s="137"/>
      <c r="R99" s="138"/>
      <c r="AF99" s="139"/>
      <c r="AG99" s="140"/>
      <c r="AH99" s="140"/>
      <c r="AI99" s="141"/>
      <c r="AJ99" s="140"/>
      <c r="AK99" s="142"/>
      <c r="AL99" s="136"/>
      <c r="AM99" s="143"/>
      <c r="AN99" s="143"/>
      <c r="AO99" s="143"/>
      <c r="AP99" s="143"/>
      <c r="AR99" s="128"/>
      <c r="AS99" s="128"/>
      <c r="AT99" s="128"/>
      <c r="AU99" s="128"/>
      <c r="BE99" s="36"/>
      <c r="BF99" s="36"/>
      <c r="BG99" s="36"/>
      <c r="BH99" s="36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5"/>
      <c r="CS99" s="5"/>
      <c r="CT99" s="5"/>
      <c r="CU99" s="5"/>
    </row>
    <row r="100" spans="15:99" ht="13.2" x14ac:dyDescent="0.25">
      <c r="O100" s="136"/>
      <c r="P100" s="136"/>
      <c r="Q100" s="137"/>
      <c r="R100" s="138"/>
      <c r="AF100" s="139"/>
      <c r="AG100" s="140"/>
      <c r="AH100" s="140"/>
      <c r="AI100" s="141"/>
      <c r="AJ100" s="140"/>
      <c r="AK100" s="142"/>
      <c r="AL100" s="136"/>
      <c r="AM100" s="143"/>
      <c r="AN100" s="143"/>
      <c r="AO100" s="143"/>
      <c r="AP100" s="143"/>
      <c r="AR100" s="128"/>
      <c r="AS100" s="128"/>
      <c r="AT100" s="128"/>
      <c r="AU100" s="128"/>
      <c r="BE100" s="36"/>
      <c r="BF100" s="36"/>
      <c r="BG100" s="36"/>
      <c r="BH100" s="36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5"/>
      <c r="CS100" s="5"/>
      <c r="CT100" s="5"/>
      <c r="CU100" s="5"/>
    </row>
    <row r="101" spans="15:99" ht="13.2" x14ac:dyDescent="0.25">
      <c r="O101" s="136"/>
      <c r="P101" s="136"/>
      <c r="Q101" s="137"/>
      <c r="R101" s="138"/>
      <c r="AF101" s="139"/>
      <c r="AG101" s="140"/>
      <c r="AH101" s="140"/>
      <c r="AI101" s="141"/>
      <c r="AJ101" s="140"/>
      <c r="AK101" s="142"/>
      <c r="AL101" s="136"/>
      <c r="AM101" s="143"/>
      <c r="AN101" s="143"/>
      <c r="AO101" s="143"/>
      <c r="AP101" s="143"/>
      <c r="AR101" s="128"/>
      <c r="AS101" s="128"/>
      <c r="AT101" s="128"/>
      <c r="AU101" s="128"/>
      <c r="BE101" s="36"/>
      <c r="BF101" s="36"/>
      <c r="BG101" s="36"/>
      <c r="BH101" s="36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5"/>
      <c r="CS101" s="5"/>
      <c r="CT101" s="5"/>
      <c r="CU101" s="5"/>
    </row>
    <row r="102" spans="15:99" ht="13.2" x14ac:dyDescent="0.25">
      <c r="Q102" s="188"/>
      <c r="AI102" s="155"/>
      <c r="AK102" s="142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</row>
    <row r="103" spans="15:99" ht="13.2" x14ac:dyDescent="0.25">
      <c r="Q103" s="188"/>
      <c r="AI103" s="155"/>
      <c r="AK103" s="142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</row>
    <row r="104" spans="15:99" ht="13.2" x14ac:dyDescent="0.25">
      <c r="Q104" s="188"/>
      <c r="AI104" s="155"/>
      <c r="AK104" s="142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</row>
    <row r="105" spans="15:99" ht="13.2" x14ac:dyDescent="0.25">
      <c r="Q105" s="188"/>
      <c r="AI105" s="155"/>
      <c r="AK105" s="142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</row>
    <row r="106" spans="15:99" ht="13.2" x14ac:dyDescent="0.25">
      <c r="Q106" s="188"/>
      <c r="AI106" s="155"/>
      <c r="AK106" s="142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</row>
    <row r="107" spans="15:99" ht="13.2" x14ac:dyDescent="0.25">
      <c r="Q107" s="188"/>
      <c r="AI107" s="155"/>
      <c r="AK107" s="142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</row>
    <row r="108" spans="15:99" ht="13.2" x14ac:dyDescent="0.25">
      <c r="Q108" s="188"/>
      <c r="AI108" s="155"/>
      <c r="AK108" s="142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</row>
    <row r="109" spans="15:99" ht="13.2" x14ac:dyDescent="0.25">
      <c r="Q109" s="188"/>
      <c r="AI109" s="155"/>
      <c r="AK109" s="142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</row>
    <row r="110" spans="15:99" ht="13.2" x14ac:dyDescent="0.25">
      <c r="Q110" s="188"/>
      <c r="AI110" s="155"/>
      <c r="AK110" s="142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</row>
    <row r="111" spans="15:99" ht="13.2" x14ac:dyDescent="0.25">
      <c r="Q111" s="188"/>
      <c r="AI111" s="155"/>
      <c r="AK111" s="142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</row>
    <row r="112" spans="15:99" ht="13.2" x14ac:dyDescent="0.25">
      <c r="Q112" s="188"/>
      <c r="AI112" s="155"/>
      <c r="AK112" s="142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</row>
    <row r="113" spans="17:99" ht="13.2" x14ac:dyDescent="0.25">
      <c r="Q113" s="188"/>
      <c r="AI113" s="155"/>
      <c r="AK113" s="142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</row>
    <row r="114" spans="17:99" ht="13.2" x14ac:dyDescent="0.25">
      <c r="Q114" s="188"/>
      <c r="AI114" s="155"/>
      <c r="AK114" s="142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</row>
    <row r="115" spans="17:99" ht="13.2" x14ac:dyDescent="0.25">
      <c r="Q115" s="188"/>
      <c r="AI115" s="155"/>
      <c r="AK115" s="142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</row>
    <row r="116" spans="17:99" ht="13.2" x14ac:dyDescent="0.25">
      <c r="Q116" s="188"/>
      <c r="AI116" s="155"/>
      <c r="AK116" s="142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</row>
    <row r="117" spans="17:99" ht="13.2" x14ac:dyDescent="0.25">
      <c r="Q117" s="188"/>
      <c r="AI117" s="155"/>
      <c r="AK117" s="142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</row>
    <row r="118" spans="17:99" ht="13.2" x14ac:dyDescent="0.25">
      <c r="Q118" s="188"/>
      <c r="AI118" s="155"/>
      <c r="AK118" s="142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</row>
    <row r="119" spans="17:99" ht="13.2" x14ac:dyDescent="0.25">
      <c r="Q119" s="188"/>
      <c r="AI119" s="155"/>
      <c r="AK119" s="142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</row>
    <row r="120" spans="17:99" ht="13.2" x14ac:dyDescent="0.25">
      <c r="Q120" s="188"/>
      <c r="AI120" s="155"/>
      <c r="AK120" s="142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</row>
    <row r="121" spans="17:99" ht="13.2" x14ac:dyDescent="0.25">
      <c r="Q121" s="188"/>
      <c r="AI121" s="155"/>
      <c r="AK121" s="142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</row>
    <row r="122" spans="17:99" ht="13.2" x14ac:dyDescent="0.25">
      <c r="Q122" s="188"/>
      <c r="AI122" s="155"/>
      <c r="AK122" s="142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</row>
    <row r="123" spans="17:99" ht="13.2" x14ac:dyDescent="0.25">
      <c r="Q123" s="188"/>
      <c r="AI123" s="155"/>
      <c r="AK123" s="142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</row>
    <row r="124" spans="17:99" ht="13.2" x14ac:dyDescent="0.25">
      <c r="Q124" s="188"/>
      <c r="AI124" s="155"/>
      <c r="AK124" s="142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</row>
    <row r="125" spans="17:99" ht="13.2" x14ac:dyDescent="0.25">
      <c r="Q125" s="188"/>
      <c r="AI125" s="155"/>
      <c r="AK125" s="142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</row>
    <row r="126" spans="17:99" ht="13.2" x14ac:dyDescent="0.25">
      <c r="Q126" s="188"/>
      <c r="AI126" s="155"/>
      <c r="AK126" s="142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</row>
    <row r="127" spans="17:99" ht="13.2" x14ac:dyDescent="0.25">
      <c r="Q127" s="188"/>
      <c r="AI127" s="155"/>
      <c r="AK127" s="142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</row>
    <row r="128" spans="17:99" ht="13.2" x14ac:dyDescent="0.25">
      <c r="Q128" s="188"/>
      <c r="AI128" s="155"/>
      <c r="AK128" s="142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</row>
    <row r="129" spans="17:99" ht="13.2" x14ac:dyDescent="0.25">
      <c r="Q129" s="188"/>
      <c r="AI129" s="155"/>
      <c r="AK129" s="142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</row>
    <row r="130" spans="17:99" ht="13.2" x14ac:dyDescent="0.25">
      <c r="Q130" s="188"/>
      <c r="AI130" s="155"/>
      <c r="AK130" s="142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</row>
    <row r="131" spans="17:99" ht="13.2" x14ac:dyDescent="0.25">
      <c r="Q131" s="188"/>
      <c r="AI131" s="155"/>
      <c r="AK131" s="142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</row>
    <row r="132" spans="17:99" ht="13.2" x14ac:dyDescent="0.25">
      <c r="Q132" s="188"/>
      <c r="AI132" s="155"/>
      <c r="AK132" s="142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</row>
    <row r="133" spans="17:99" ht="13.2" x14ac:dyDescent="0.25">
      <c r="Q133" s="188"/>
      <c r="AI133" s="155"/>
      <c r="AK133" s="142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</row>
    <row r="134" spans="17:99" ht="13.2" x14ac:dyDescent="0.25">
      <c r="Q134" s="188"/>
      <c r="AI134" s="155"/>
      <c r="AK134" s="142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</row>
    <row r="135" spans="17:99" ht="13.2" x14ac:dyDescent="0.25">
      <c r="Q135" s="188"/>
      <c r="AI135" s="155"/>
      <c r="AK135" s="142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</row>
    <row r="136" spans="17:99" ht="13.2" x14ac:dyDescent="0.25">
      <c r="Q136" s="188"/>
      <c r="AI136" s="155"/>
      <c r="AK136" s="142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</row>
    <row r="137" spans="17:99" ht="13.2" x14ac:dyDescent="0.25">
      <c r="Q137" s="188"/>
      <c r="AI137" s="155"/>
      <c r="AK137" s="142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</row>
    <row r="138" spans="17:99" ht="13.2" x14ac:dyDescent="0.25">
      <c r="Q138" s="188"/>
      <c r="AI138" s="155"/>
      <c r="AK138" s="142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</row>
    <row r="139" spans="17:99" ht="13.2" x14ac:dyDescent="0.25">
      <c r="Q139" s="188"/>
      <c r="AI139" s="155"/>
      <c r="AK139" s="142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</row>
    <row r="140" spans="17:99" ht="13.2" x14ac:dyDescent="0.25">
      <c r="Q140" s="188"/>
      <c r="AI140" s="155"/>
      <c r="AK140" s="142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</row>
    <row r="141" spans="17:99" ht="13.2" x14ac:dyDescent="0.25">
      <c r="Q141" s="188"/>
      <c r="AI141" s="155"/>
      <c r="AK141" s="142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</row>
    <row r="142" spans="17:99" ht="13.2" x14ac:dyDescent="0.25">
      <c r="Q142" s="188"/>
      <c r="AI142" s="155"/>
      <c r="AK142" s="142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</row>
    <row r="143" spans="17:99" ht="13.2" x14ac:dyDescent="0.25">
      <c r="Q143" s="188"/>
      <c r="AI143" s="155"/>
      <c r="AK143" s="142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</row>
    <row r="144" spans="17:99" ht="13.2" x14ac:dyDescent="0.25">
      <c r="Q144" s="188"/>
      <c r="AI144" s="155"/>
      <c r="AK144" s="142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</row>
    <row r="145" spans="17:99" ht="13.2" x14ac:dyDescent="0.25">
      <c r="Q145" s="188"/>
      <c r="AI145" s="155"/>
      <c r="AK145" s="142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</row>
    <row r="146" spans="17:99" ht="13.2" x14ac:dyDescent="0.25">
      <c r="Q146" s="188"/>
      <c r="AI146" s="155"/>
      <c r="AK146" s="142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</row>
    <row r="147" spans="17:99" ht="13.2" x14ac:dyDescent="0.25">
      <c r="Q147" s="188"/>
      <c r="AI147" s="155"/>
      <c r="AK147" s="142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</row>
    <row r="148" spans="17:99" ht="13.2" x14ac:dyDescent="0.25">
      <c r="Q148" s="188"/>
      <c r="AI148" s="155"/>
      <c r="AK148" s="142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</row>
    <row r="149" spans="17:99" ht="13.2" x14ac:dyDescent="0.25">
      <c r="Q149" s="188"/>
      <c r="AI149" s="155"/>
      <c r="AK149" s="142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</row>
    <row r="150" spans="17:99" ht="13.2" x14ac:dyDescent="0.25">
      <c r="Q150" s="188"/>
      <c r="AI150" s="155"/>
      <c r="AK150" s="142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</row>
    <row r="151" spans="17:99" ht="13.2" x14ac:dyDescent="0.25">
      <c r="Q151" s="188"/>
      <c r="AI151" s="155"/>
      <c r="AK151" s="142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</row>
    <row r="152" spans="17:99" ht="13.2" x14ac:dyDescent="0.25">
      <c r="Q152" s="188"/>
      <c r="AI152" s="155"/>
      <c r="AK152" s="142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</row>
    <row r="153" spans="17:99" ht="13.2" x14ac:dyDescent="0.25">
      <c r="Q153" s="188"/>
      <c r="AI153" s="155"/>
      <c r="AK153" s="142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</row>
    <row r="154" spans="17:99" ht="13.2" x14ac:dyDescent="0.25">
      <c r="Q154" s="188"/>
      <c r="AI154" s="155"/>
      <c r="AK154" s="142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</row>
    <row r="155" spans="17:99" ht="13.2" x14ac:dyDescent="0.25">
      <c r="Q155" s="188"/>
      <c r="AI155" s="155"/>
      <c r="AK155" s="142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</row>
    <row r="156" spans="17:99" ht="13.2" x14ac:dyDescent="0.25">
      <c r="Q156" s="188"/>
      <c r="AI156" s="155"/>
      <c r="AK156" s="142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</row>
    <row r="157" spans="17:99" ht="13.2" x14ac:dyDescent="0.25">
      <c r="Q157" s="188"/>
      <c r="AI157" s="155"/>
      <c r="AK157" s="142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</row>
    <row r="158" spans="17:99" ht="13.2" x14ac:dyDescent="0.25">
      <c r="Q158" s="188"/>
      <c r="AI158" s="155"/>
      <c r="AK158" s="142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</row>
    <row r="159" spans="17:99" ht="13.2" x14ac:dyDescent="0.25">
      <c r="Q159" s="188"/>
      <c r="AI159" s="155"/>
      <c r="AK159" s="142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</row>
    <row r="160" spans="17:99" ht="13.2" x14ac:dyDescent="0.25">
      <c r="Q160" s="188"/>
      <c r="AI160" s="155"/>
      <c r="AK160" s="142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</row>
    <row r="161" spans="17:99" ht="13.2" x14ac:dyDescent="0.25">
      <c r="Q161" s="188"/>
      <c r="AI161" s="155"/>
      <c r="AK161" s="142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</row>
    <row r="162" spans="17:99" ht="13.2" x14ac:dyDescent="0.25">
      <c r="Q162" s="188"/>
      <c r="AI162" s="155"/>
      <c r="AK162" s="142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</row>
    <row r="163" spans="17:99" ht="13.2" x14ac:dyDescent="0.25">
      <c r="Q163" s="188"/>
      <c r="AI163" s="155"/>
      <c r="AK163" s="142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</row>
    <row r="164" spans="17:99" ht="13.2" x14ac:dyDescent="0.25">
      <c r="Q164" s="188"/>
      <c r="AI164" s="155"/>
      <c r="AK164" s="142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</row>
    <row r="165" spans="17:99" ht="13.2" x14ac:dyDescent="0.25">
      <c r="Q165" s="188"/>
      <c r="AI165" s="155"/>
      <c r="AK165" s="142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</row>
    <row r="166" spans="17:99" ht="13.2" x14ac:dyDescent="0.25">
      <c r="Q166" s="188"/>
      <c r="AI166" s="155"/>
      <c r="AK166" s="142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</row>
    <row r="167" spans="17:99" ht="13.2" x14ac:dyDescent="0.25">
      <c r="Q167" s="188"/>
      <c r="AI167" s="155"/>
      <c r="AK167" s="142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</row>
    <row r="168" spans="17:99" ht="13.2" x14ac:dyDescent="0.25">
      <c r="Q168" s="188"/>
      <c r="AI168" s="155"/>
      <c r="AK168" s="142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</row>
    <row r="169" spans="17:99" ht="13.2" x14ac:dyDescent="0.25">
      <c r="Q169" s="188"/>
      <c r="AI169" s="155"/>
      <c r="AK169" s="142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</row>
    <row r="170" spans="17:99" ht="13.2" x14ac:dyDescent="0.25">
      <c r="Q170" s="188"/>
      <c r="AI170" s="155"/>
      <c r="AK170" s="142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</row>
    <row r="171" spans="17:99" ht="13.2" x14ac:dyDescent="0.25">
      <c r="Q171" s="188"/>
      <c r="AI171" s="155"/>
      <c r="AK171" s="142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</row>
    <row r="172" spans="17:99" ht="13.2" x14ac:dyDescent="0.25">
      <c r="Q172" s="188"/>
      <c r="AI172" s="155"/>
      <c r="AK172" s="142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</row>
    <row r="173" spans="17:99" ht="13.2" x14ac:dyDescent="0.25">
      <c r="Q173" s="188"/>
      <c r="AI173" s="155"/>
      <c r="AK173" s="142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</row>
    <row r="174" spans="17:99" ht="13.2" x14ac:dyDescent="0.25">
      <c r="Q174" s="188"/>
      <c r="AI174" s="155"/>
      <c r="AK174" s="142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</row>
    <row r="175" spans="17:99" ht="13.2" x14ac:dyDescent="0.25">
      <c r="Q175" s="188"/>
      <c r="AI175" s="155"/>
      <c r="AK175" s="142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</row>
    <row r="176" spans="17:99" ht="13.2" x14ac:dyDescent="0.25">
      <c r="Q176" s="188"/>
      <c r="AI176" s="155"/>
      <c r="AK176" s="142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</row>
    <row r="177" spans="17:99" ht="13.2" x14ac:dyDescent="0.25">
      <c r="Q177" s="188"/>
      <c r="AI177" s="155"/>
      <c r="AK177" s="142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</row>
    <row r="178" spans="17:99" ht="13.2" x14ac:dyDescent="0.25">
      <c r="Q178" s="188"/>
      <c r="AI178" s="155"/>
      <c r="AK178" s="142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</row>
    <row r="179" spans="17:99" ht="13.2" x14ac:dyDescent="0.25">
      <c r="Q179" s="188"/>
      <c r="AI179" s="155"/>
      <c r="AK179" s="142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</row>
    <row r="180" spans="17:99" ht="13.2" x14ac:dyDescent="0.25">
      <c r="Q180" s="188"/>
      <c r="AI180" s="155"/>
      <c r="AK180" s="142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</row>
    <row r="181" spans="17:99" ht="13.2" x14ac:dyDescent="0.25">
      <c r="Q181" s="188"/>
      <c r="AI181" s="155"/>
      <c r="AK181" s="142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</row>
    <row r="182" spans="17:99" ht="13.2" x14ac:dyDescent="0.25">
      <c r="Q182" s="188"/>
      <c r="AI182" s="155"/>
      <c r="AK182" s="142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</row>
    <row r="183" spans="17:99" ht="13.2" x14ac:dyDescent="0.25">
      <c r="Q183" s="188"/>
      <c r="AI183" s="155"/>
      <c r="AK183" s="142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</row>
    <row r="184" spans="17:99" ht="13.2" x14ac:dyDescent="0.25">
      <c r="Q184" s="188"/>
      <c r="AI184" s="155"/>
      <c r="AK184" s="142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</row>
    <row r="185" spans="17:99" ht="13.2" x14ac:dyDescent="0.25">
      <c r="Q185" s="188"/>
      <c r="AI185" s="155"/>
      <c r="AK185" s="142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</row>
    <row r="186" spans="17:99" ht="13.2" x14ac:dyDescent="0.25">
      <c r="Q186" s="188"/>
      <c r="AI186" s="155"/>
      <c r="AK186" s="142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</row>
    <row r="187" spans="17:99" ht="13.2" x14ac:dyDescent="0.25">
      <c r="Q187" s="188"/>
      <c r="AI187" s="155"/>
      <c r="AK187" s="142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</row>
    <row r="188" spans="17:99" ht="13.2" x14ac:dyDescent="0.25">
      <c r="Q188" s="188"/>
      <c r="AI188" s="155"/>
      <c r="AK188" s="142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</row>
  </sheetData>
  <sheetProtection algorithmName="SHA-512" hashValue="Ug5hNllu5ucK9cgAohr4NLCpZhXlozKVKGE8hzMPmPOPUkjGP0AzCskfBQxb/A1KI6uRTp4w0F0ZAEbcheLjgw==" saltValue="1W4aNa8YfjgrS/eC7LOqcA==" spinCount="100000" sheet="1" objects="1" scenarios="1"/>
  <protectedRanges>
    <protectedRange sqref="AA34:IV34 N49 A59:AO59 A62:O62 D56:H57 A49:H49 AD41:IV41 AD60:AO60 AA62:IV62 AP59:IV61 A34:O34 AB60 P49:IV52 A50:B52 N60:O60 AD35:IV35 AB35 D51:H52 G38 P42:IV44 P60:Z63 A36:A38 E36:F38 H36:H38 N41:Z41 P36:IV40 AA61:AO61 P34:Z35 AB41 A35:H35 N35:O35 A39:O40 A67:IV74 D50:F50 O64:Z66 A66:F66 H66 A65:H65 N65 A64:N64 AA63:AI64 AA66:AI66 AJ64:IV66 AB65 A60:H61 AD65:AI65 H50 A53:IV54 A58:IV58 O55:IV57 A56:B57 N55 A55:H55 H45 A47:IV48 A41:H44 O45:IV46 A46:H46 A45:F45" name="Диапазон3"/>
    <protectedRange sqref="H39:I41 H4:I5 I67 H77:I65551 H69:I75 H34:I35 H54:I55 H59:I60 H48:I49 H64:I65" name="Диапазон1"/>
    <protectedRange sqref="H66:I66 H20:I20 H32:I33 H61:I63 H36:I38 H42:I47 H50:I53 H56:I58 I24:I31" name="Диапазон1_2"/>
    <protectedRange sqref="B36:D38 C50:C52 C56:C57" name="Диапазон3_1"/>
    <protectedRange sqref="N23" name="Диапазон3_3"/>
    <protectedRange sqref="H22:I23" name="Диапазон1_3"/>
    <protectedRange sqref="H24:H31" name="Диапазон1_2_2"/>
  </protectedRanges>
  <dataConsolidate/>
  <mergeCells count="70">
    <mergeCell ref="I49:J49"/>
    <mergeCell ref="I52:J52"/>
    <mergeCell ref="A64:N64"/>
    <mergeCell ref="I65:J65"/>
    <mergeCell ref="I66:J66"/>
    <mergeCell ref="H7:I7"/>
    <mergeCell ref="A34:N34"/>
    <mergeCell ref="A13:B13"/>
    <mergeCell ref="H16:I16"/>
    <mergeCell ref="H15:I15"/>
    <mergeCell ref="H14:I14"/>
    <mergeCell ref="D14:G14"/>
    <mergeCell ref="D16:G16"/>
    <mergeCell ref="D15:G15"/>
    <mergeCell ref="A21:N21"/>
    <mergeCell ref="H19:N19"/>
    <mergeCell ref="D19:G19"/>
    <mergeCell ref="I28:J28"/>
    <mergeCell ref="D13:G13"/>
    <mergeCell ref="H6:I6"/>
    <mergeCell ref="H12:I12"/>
    <mergeCell ref="H11:I11"/>
    <mergeCell ref="H10:I10"/>
    <mergeCell ref="H9:I9"/>
    <mergeCell ref="H8:I8"/>
    <mergeCell ref="D10:G10"/>
    <mergeCell ref="D12:G12"/>
    <mergeCell ref="D8:G8"/>
    <mergeCell ref="D6:G6"/>
    <mergeCell ref="H13:I13"/>
    <mergeCell ref="A5:B5"/>
    <mergeCell ref="A1:B1"/>
    <mergeCell ref="A8:A9"/>
    <mergeCell ref="D9:G9"/>
    <mergeCell ref="D11:G11"/>
    <mergeCell ref="A10:B10"/>
    <mergeCell ref="D5:I5"/>
    <mergeCell ref="D7:G7"/>
    <mergeCell ref="A33:N33"/>
    <mergeCell ref="A22:N22"/>
    <mergeCell ref="I23:J23"/>
    <mergeCell ref="I60:J60"/>
    <mergeCell ref="I35:J35"/>
    <mergeCell ref="I36:J36"/>
    <mergeCell ref="I37:J37"/>
    <mergeCell ref="I38:J38"/>
    <mergeCell ref="I24:J24"/>
    <mergeCell ref="I25:J25"/>
    <mergeCell ref="I26:J26"/>
    <mergeCell ref="I27:J27"/>
    <mergeCell ref="A48:N48"/>
    <mergeCell ref="I29:J29"/>
    <mergeCell ref="I30:J30"/>
    <mergeCell ref="I31:J31"/>
    <mergeCell ref="A63:N63"/>
    <mergeCell ref="A40:N40"/>
    <mergeCell ref="I42:J42"/>
    <mergeCell ref="I43:J43"/>
    <mergeCell ref="I44:J44"/>
    <mergeCell ref="I41:J41"/>
    <mergeCell ref="I61:J61"/>
    <mergeCell ref="I45:J45"/>
    <mergeCell ref="I46:J46"/>
    <mergeCell ref="A54:N54"/>
    <mergeCell ref="I56:J56"/>
    <mergeCell ref="I57:J57"/>
    <mergeCell ref="I55:J55"/>
    <mergeCell ref="A59:N59"/>
    <mergeCell ref="I51:J51"/>
    <mergeCell ref="I50:J50"/>
  </mergeCells>
  <phoneticPr fontId="2" type="noConversion"/>
  <conditionalFormatting sqref="H42:H44 H36 H24:H31">
    <cfRule type="expression" dxfId="66" priority="365" stopIfTrue="1">
      <formula>LEN(H24)=11</formula>
    </cfRule>
  </conditionalFormatting>
  <conditionalFormatting sqref="B42:B44 B36">
    <cfRule type="expression" dxfId="65" priority="346" stopIfTrue="1">
      <formula>LEN(H36)=11</formula>
    </cfRule>
  </conditionalFormatting>
  <conditionalFormatting sqref="J6:M6">
    <cfRule type="expression" dxfId="64" priority="370" stopIfTrue="1">
      <formula>$Q$6</formula>
    </cfRule>
  </conditionalFormatting>
  <conditionalFormatting sqref="H6">
    <cfRule type="expression" dxfId="63" priority="371" stopIfTrue="1">
      <formula>LEN($H$6)&gt;50</formula>
    </cfRule>
  </conditionalFormatting>
  <conditionalFormatting sqref="H38">
    <cfRule type="expression" dxfId="62" priority="270" stopIfTrue="1">
      <formula>LEN(H38)=11</formula>
    </cfRule>
  </conditionalFormatting>
  <conditionalFormatting sqref="H37">
    <cfRule type="expression" dxfId="61" priority="228" stopIfTrue="1">
      <formula>LEN(H37)=11</formula>
    </cfRule>
  </conditionalFormatting>
  <conditionalFormatting sqref="B37">
    <cfRule type="expression" dxfId="60" priority="203" stopIfTrue="1">
      <formula>LEN(H37)=11</formula>
    </cfRule>
  </conditionalFormatting>
  <conditionalFormatting sqref="B38">
    <cfRule type="expression" dxfId="59" priority="202" stopIfTrue="1">
      <formula>LEN(H38)=11</formula>
    </cfRule>
  </conditionalFormatting>
  <conditionalFormatting sqref="N62">
    <cfRule type="expression" dxfId="58" priority="373" stopIfTrue="1">
      <formula>IF(Q62=0,TRUE,FALSE)</formula>
    </cfRule>
  </conditionalFormatting>
  <conditionalFormatting sqref="M62">
    <cfRule type="expression" dxfId="57" priority="374" stopIfTrue="1">
      <formula>IF(Q62=0,TRUE,FALSE)</formula>
    </cfRule>
  </conditionalFormatting>
  <conditionalFormatting sqref="J62:L62">
    <cfRule type="expression" dxfId="56" priority="376" stopIfTrue="1">
      <formula>IF(P62=0,TRUE,FALSE)</formula>
    </cfRule>
  </conditionalFormatting>
  <conditionalFormatting sqref="B16">
    <cfRule type="expression" dxfId="55" priority="377" stopIfTrue="1">
      <formula>NOT(ISBLANK(E19))</formula>
    </cfRule>
  </conditionalFormatting>
  <conditionalFormatting sqref="H65:H66">
    <cfRule type="expression" dxfId="54" priority="192" stopIfTrue="1">
      <formula>LEN(H65)=11</formula>
    </cfRule>
  </conditionalFormatting>
  <conditionalFormatting sqref="B65:B66">
    <cfRule type="expression" dxfId="53" priority="191" stopIfTrue="1">
      <formula>LEN(H65)=11</formula>
    </cfRule>
  </conditionalFormatting>
  <conditionalFormatting sqref="M36 M50">
    <cfRule type="expression" dxfId="52" priority="167" stopIfTrue="1">
      <formula>ISNUMBER($J36)</formula>
    </cfRule>
  </conditionalFormatting>
  <conditionalFormatting sqref="M37">
    <cfRule type="expression" dxfId="51" priority="166" stopIfTrue="1">
      <formula>ISNUMBER($J37)</formula>
    </cfRule>
  </conditionalFormatting>
  <conditionalFormatting sqref="M38">
    <cfRule type="expression" dxfId="50" priority="165" stopIfTrue="1">
      <formula>ISNUMBER($J38)</formula>
    </cfRule>
  </conditionalFormatting>
  <conditionalFormatting sqref="M44">
    <cfRule type="expression" dxfId="49" priority="162" stopIfTrue="1">
      <formula>ISNUMBER($J44)</formula>
    </cfRule>
  </conditionalFormatting>
  <conditionalFormatting sqref="M42">
    <cfRule type="expression" dxfId="48" priority="159" stopIfTrue="1">
      <formula>ISNUMBER($J42)</formula>
    </cfRule>
  </conditionalFormatting>
  <conditionalFormatting sqref="M43">
    <cfRule type="expression" dxfId="47" priority="158" stopIfTrue="1">
      <formula>ISNUMBER($J43)</formula>
    </cfRule>
  </conditionalFormatting>
  <conditionalFormatting sqref="C7">
    <cfRule type="expression" dxfId="46" priority="154">
      <formula>IF((B7&gt;0)*($B$7&lt;9),A1,"")</formula>
    </cfRule>
    <cfRule type="iconSet" priority="155">
      <iconSet iconSet="3Symbols2">
        <cfvo type="percent" val="0"/>
        <cfvo type="percent" val="33"/>
        <cfvo type="percent" val="67"/>
      </iconSet>
    </cfRule>
  </conditionalFormatting>
  <conditionalFormatting sqref="N36:N38">
    <cfRule type="expression" dxfId="45" priority="153" stopIfTrue="1">
      <formula>LEN(T36)=11</formula>
    </cfRule>
  </conditionalFormatting>
  <conditionalFormatting sqref="N42:N44">
    <cfRule type="expression" dxfId="44" priority="152" stopIfTrue="1">
      <formula>LEN(T42)=11</formula>
    </cfRule>
  </conditionalFormatting>
  <conditionalFormatting sqref="N47">
    <cfRule type="expression" dxfId="43" priority="107" stopIfTrue="1">
      <formula>IF(Q47=0,TRUE,FALSE)</formula>
    </cfRule>
  </conditionalFormatting>
  <conditionalFormatting sqref="M47">
    <cfRule type="expression" dxfId="42" priority="108" stopIfTrue="1">
      <formula>IF(Q47=0,TRUE,FALSE)</formula>
    </cfRule>
  </conditionalFormatting>
  <conditionalFormatting sqref="J47:L47">
    <cfRule type="expression" dxfId="41" priority="109" stopIfTrue="1">
      <formula>IF(P47=0,TRUE,FALSE)</formula>
    </cfRule>
  </conditionalFormatting>
  <conditionalFormatting sqref="N50">
    <cfRule type="expression" dxfId="40" priority="82" stopIfTrue="1">
      <formula>LEN(T49)=11</formula>
    </cfRule>
  </conditionalFormatting>
  <conditionalFormatting sqref="M51">
    <cfRule type="expression" dxfId="39" priority="77" stopIfTrue="1">
      <formula>ISNUMBER($J51)</formula>
    </cfRule>
  </conditionalFormatting>
  <conditionalFormatting sqref="N51">
    <cfRule type="expression" dxfId="38" priority="75" stopIfTrue="1">
      <formula>LEN(T50)=11</formula>
    </cfRule>
  </conditionalFormatting>
  <conditionalFormatting sqref="H51">
    <cfRule type="expression" dxfId="37" priority="76" stopIfTrue="1">
      <formula>LEN(H51)=11</formula>
    </cfRule>
  </conditionalFormatting>
  <conditionalFormatting sqref="B50">
    <cfRule type="expression" dxfId="36" priority="69" stopIfTrue="1">
      <formula>LEN(H50)=11</formula>
    </cfRule>
  </conditionalFormatting>
  <conditionalFormatting sqref="M52">
    <cfRule type="expression" dxfId="35" priority="73" stopIfTrue="1">
      <formula>ISNUMBER($J52)</formula>
    </cfRule>
  </conditionalFormatting>
  <conditionalFormatting sqref="N52">
    <cfRule type="expression" dxfId="34" priority="71" stopIfTrue="1">
      <formula>LEN(T51)=11</formula>
    </cfRule>
  </conditionalFormatting>
  <conditionalFormatting sqref="H52">
    <cfRule type="expression" dxfId="33" priority="72" stopIfTrue="1">
      <formula>LEN(H52)=11</formula>
    </cfRule>
  </conditionalFormatting>
  <conditionalFormatting sqref="B52">
    <cfRule type="expression" dxfId="32" priority="66" stopIfTrue="1">
      <formula>LEN(H52)=11</formula>
    </cfRule>
  </conditionalFormatting>
  <conditionalFormatting sqref="H50">
    <cfRule type="expression" dxfId="31" priority="68" stopIfTrue="1">
      <formula>LEN(H50)=11</formula>
    </cfRule>
  </conditionalFormatting>
  <conditionalFormatting sqref="B51">
    <cfRule type="expression" dxfId="30" priority="67" stopIfTrue="1">
      <formula>LEN(H51)=11</formula>
    </cfRule>
  </conditionalFormatting>
  <conditionalFormatting sqref="N58">
    <cfRule type="expression" dxfId="29" priority="57" stopIfTrue="1">
      <formula>IF(Q58=0,TRUE,FALSE)</formula>
    </cfRule>
  </conditionalFormatting>
  <conditionalFormatting sqref="M58">
    <cfRule type="expression" dxfId="28" priority="58" stopIfTrue="1">
      <formula>IF(Q58=0,TRUE,FALSE)</formula>
    </cfRule>
  </conditionalFormatting>
  <conditionalFormatting sqref="J58:L58">
    <cfRule type="expression" dxfId="27" priority="59" stopIfTrue="1">
      <formula>IF(P58=0,TRUE,FALSE)</formula>
    </cfRule>
  </conditionalFormatting>
  <conditionalFormatting sqref="N53">
    <cfRule type="expression" dxfId="26" priority="45" stopIfTrue="1">
      <formula>IF(Q53=0,TRUE,FALSE)</formula>
    </cfRule>
  </conditionalFormatting>
  <conditionalFormatting sqref="M53">
    <cfRule type="expression" dxfId="25" priority="46" stopIfTrue="1">
      <formula>IF(Q53=0,TRUE,FALSE)</formula>
    </cfRule>
  </conditionalFormatting>
  <conditionalFormatting sqref="J53:L53">
    <cfRule type="expression" dxfId="24" priority="47" stopIfTrue="1">
      <formula>IF(P53=0,TRUE,FALSE)</formula>
    </cfRule>
  </conditionalFormatting>
  <conditionalFormatting sqref="N56">
    <cfRule type="expression" dxfId="23" priority="43" stopIfTrue="1">
      <formula>LEN(T54)=11</formula>
    </cfRule>
  </conditionalFormatting>
  <conditionalFormatting sqref="N57">
    <cfRule type="expression" dxfId="22" priority="39" stopIfTrue="1">
      <formula>LEN(T56)=11</formula>
    </cfRule>
  </conditionalFormatting>
  <conditionalFormatting sqref="H57">
    <cfRule type="expression" dxfId="21" priority="37" stopIfTrue="1">
      <formula>LEN(H57)=11</formula>
    </cfRule>
  </conditionalFormatting>
  <conditionalFormatting sqref="N61">
    <cfRule type="expression" dxfId="20" priority="30" stopIfTrue="1">
      <formula>LEN(T61)=11</formula>
    </cfRule>
  </conditionalFormatting>
  <conditionalFormatting sqref="H61">
    <cfRule type="expression" dxfId="19" priority="29" stopIfTrue="1">
      <formula>LEN(H61)=11</formula>
    </cfRule>
  </conditionalFormatting>
  <conditionalFormatting sqref="H46">
    <cfRule type="expression" dxfId="18" priority="17" stopIfTrue="1">
      <formula>LEN(H46)=11</formula>
    </cfRule>
  </conditionalFormatting>
  <conditionalFormatting sqref="B61">
    <cfRule type="expression" dxfId="17" priority="32" stopIfTrue="1">
      <formula>LEN(H61)=11</formula>
    </cfRule>
  </conditionalFormatting>
  <conditionalFormatting sqref="M61">
    <cfRule type="expression" dxfId="16" priority="31" stopIfTrue="1">
      <formula>ISNUMBER($J61)</formula>
    </cfRule>
  </conditionalFormatting>
  <conditionalFormatting sqref="N45">
    <cfRule type="expression" dxfId="15" priority="22" stopIfTrue="1">
      <formula>LEN(T45)=11</formula>
    </cfRule>
  </conditionalFormatting>
  <conditionalFormatting sqref="H45">
    <cfRule type="expression" dxfId="14" priority="25" stopIfTrue="1">
      <formula>LEN(H45)=11</formula>
    </cfRule>
  </conditionalFormatting>
  <conditionalFormatting sqref="M45">
    <cfRule type="expression" dxfId="13" priority="23" stopIfTrue="1">
      <formula>ISNUMBER($J45)</formula>
    </cfRule>
  </conditionalFormatting>
  <conditionalFormatting sqref="N46">
    <cfRule type="expression" dxfId="12" priority="15" stopIfTrue="1">
      <formula>LEN(T46)=11</formula>
    </cfRule>
  </conditionalFormatting>
  <conditionalFormatting sqref="B45">
    <cfRule type="expression" dxfId="11" priority="21" stopIfTrue="1">
      <formula>LEN(H45)=11</formula>
    </cfRule>
  </conditionalFormatting>
  <conditionalFormatting sqref="M46">
    <cfRule type="expression" dxfId="10" priority="16" stopIfTrue="1">
      <formula>ISNUMBER($J46)</formula>
    </cfRule>
  </conditionalFormatting>
  <conditionalFormatting sqref="B46">
    <cfRule type="expression" dxfId="9" priority="14" stopIfTrue="1">
      <formula>LEN(H46)=11</formula>
    </cfRule>
  </conditionalFormatting>
  <conditionalFormatting sqref="B56">
    <cfRule type="expression" dxfId="8" priority="13" stopIfTrue="1">
      <formula>LEN(H56)=11</formula>
    </cfRule>
  </conditionalFormatting>
  <conditionalFormatting sqref="B57">
    <cfRule type="expression" dxfId="7" priority="12" stopIfTrue="1">
      <formula>LEN(H57)=11</formula>
    </cfRule>
  </conditionalFormatting>
  <conditionalFormatting sqref="H56">
    <cfRule type="expression" dxfId="6" priority="8" stopIfTrue="1">
      <formula>LEN(H56)=11</formula>
    </cfRule>
  </conditionalFormatting>
  <conditionalFormatting sqref="B28:B31">
    <cfRule type="expression" dxfId="5" priority="4" stopIfTrue="1">
      <formula>NOT(ISBLANK(E28))</formula>
    </cfRule>
  </conditionalFormatting>
  <conditionalFormatting sqref="N24:N31">
    <cfRule type="expression" dxfId="4" priority="2" stopIfTrue="1">
      <formula>LEN(T24)=11</formula>
    </cfRule>
  </conditionalFormatting>
  <conditionalFormatting sqref="B24:B27">
    <cfRule type="expression" dxfId="3" priority="1" stopIfTrue="1">
      <formula>NOT(ISBLANK(E24))</formula>
    </cfRule>
  </conditionalFormatting>
  <dataValidations count="13">
    <dataValidation type="list" allowBlank="1" showInputMessage="1" showErrorMessage="1" sqref="G58 G47">
      <formula1>Type</formula1>
    </dataValidation>
    <dataValidation type="list" allowBlank="1" showInputMessage="1" showErrorMessage="1" sqref="B53 B58 B47">
      <formula1>ProductLic</formula1>
    </dataValidation>
    <dataValidation type="list" allowBlank="1" showInputMessage="1" showErrorMessage="1" sqref="F53 F58 A62:G62 F47">
      <formula1>Term</formula1>
    </dataValidation>
    <dataValidation allowBlank="1" showInputMessage="1" errorTitle="Неправильное значение:" error="Пожалуйста, выберите значение из списка" sqref="C36:C38 C66 C61 C50:C53 C56:C58 C42:C47"/>
    <dataValidation allowBlank="1" errorTitle="Неправильное значение:" error="Пожалуйста, выберите значение из списка" promptTitle="Выбор типа поставки" prompt="Выбор типа поставки2" sqref="D66 D36:D38 C20:D20 D61 D50:D52 G57 D56:D57 D42:D46 F45:F46 G46 C24:D32"/>
    <dataValidation type="list" allowBlank="1" showInputMessage="1" showErrorMessage="1" sqref="F57 F61 F42:F44">
      <formula1>TermLic10</formula1>
    </dataValidation>
    <dataValidation type="list" allowBlank="1" showInputMessage="1" showErrorMessage="1" sqref="B61">
      <formula1>traffic36.3</formula1>
    </dataValidation>
    <dataValidation type="list" allowBlank="1" showInputMessage="1" showErrorMessage="1" sqref="G61">
      <formula1>LicTypeTrfc11.2</formula1>
    </dataValidation>
    <dataValidation type="list" allowBlank="1" showInputMessage="1" showErrorMessage="1" sqref="H9">
      <formula1>State</formula1>
    </dataValidation>
    <dataValidation type="whole" allowBlank="1" showInputMessage="1" showErrorMessage="1" sqref="E50:E51">
      <formula1>1</formula1>
      <formula2>1</formula2>
    </dataValidation>
    <dataValidation type="whole" allowBlank="1" showInputMessage="1" showErrorMessage="1" sqref="E52">
      <formula1>10</formula1>
      <formula2>10</formula2>
    </dataValidation>
    <dataValidation type="whole" allowBlank="1" showInputMessage="1" showErrorMessage="1" sqref="E46">
      <formula1>1</formula1>
      <formula2>49</formula2>
    </dataValidation>
    <dataValidation type="list" allowBlank="1" showInputMessage="1" showErrorMessage="1" sqref="B42:B44 E56 G56 B56:B57 G51:G52 B66 G42:G44 B8:B9">
      <formula1>#REF!</formula1>
    </dataValidation>
  </dataValidations>
  <hyperlinks>
    <hyperlink ref="N1" r:id="rId1"/>
  </hyperlinks>
  <pageMargins left="0.41" right="0.19" top="0.46" bottom="0.31" header="0.17" footer="0.5"/>
  <pageSetup paperSize="9" scale="59" orientation="landscape" r:id="rId2"/>
  <headerFooter alignWithMargins="0"/>
  <ignoredErrors>
    <ignoredError sqref="I39 H39" unlockedFormula="1"/>
    <ignoredError sqref="AI42:AK42 AI43:AK43 AI44:AK44 AH62:AK62" evalError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97"/>
  <sheetViews>
    <sheetView view="pageBreakPreview" zoomScaleNormal="100" zoomScaleSheetLayoutView="100" workbookViewId="0">
      <selection activeCell="C13" sqref="C13"/>
    </sheetView>
  </sheetViews>
  <sheetFormatPr defaultColWidth="9.109375" defaultRowHeight="13.2" x14ac:dyDescent="0.25"/>
  <cols>
    <col min="1" max="1" width="12.6640625" style="92" customWidth="1"/>
    <col min="2" max="2" width="121.88671875" style="92" bestFit="1" customWidth="1"/>
    <col min="3" max="3" width="14.33203125" style="92" customWidth="1"/>
    <col min="4" max="16384" width="9.109375" style="89"/>
  </cols>
  <sheetData>
    <row r="1" spans="1:3" x14ac:dyDescent="0.25">
      <c r="A1" s="91" t="s">
        <v>16</v>
      </c>
      <c r="B1" s="91" t="s">
        <v>89</v>
      </c>
      <c r="C1" s="91" t="s">
        <v>88</v>
      </c>
    </row>
    <row r="2" spans="1:3" x14ac:dyDescent="0.25">
      <c r="A2" s="194" t="s">
        <v>100</v>
      </c>
      <c r="B2" s="195" t="s">
        <v>108</v>
      </c>
      <c r="C2" s="212">
        <v>2290.83</v>
      </c>
    </row>
    <row r="3" spans="1:3" x14ac:dyDescent="0.25">
      <c r="A3" s="194" t="s">
        <v>101</v>
      </c>
      <c r="B3" s="195" t="s">
        <v>109</v>
      </c>
      <c r="C3" s="212">
        <v>2603.33</v>
      </c>
    </row>
    <row r="4" spans="1:3" x14ac:dyDescent="0.25">
      <c r="A4" s="194" t="s">
        <v>102</v>
      </c>
      <c r="B4" s="195" t="s">
        <v>110</v>
      </c>
      <c r="C4" s="212">
        <v>2290.83</v>
      </c>
    </row>
    <row r="5" spans="1:3" x14ac:dyDescent="0.25">
      <c r="A5" s="194" t="s">
        <v>103</v>
      </c>
      <c r="B5" s="195" t="s">
        <v>111</v>
      </c>
      <c r="C5" s="212">
        <v>2603.33</v>
      </c>
    </row>
    <row r="6" spans="1:3" x14ac:dyDescent="0.25">
      <c r="A6" s="194" t="s">
        <v>104</v>
      </c>
      <c r="B6" s="195" t="s">
        <v>112</v>
      </c>
      <c r="C6" s="212">
        <v>2603.33</v>
      </c>
    </row>
    <row r="7" spans="1:3" x14ac:dyDescent="0.25">
      <c r="A7" s="194" t="s">
        <v>105</v>
      </c>
      <c r="B7" s="195" t="s">
        <v>113</v>
      </c>
      <c r="C7" s="212">
        <v>3228.33</v>
      </c>
    </row>
    <row r="8" spans="1:3" x14ac:dyDescent="0.25">
      <c r="A8" s="194" t="s">
        <v>106</v>
      </c>
      <c r="B8" s="195" t="s">
        <v>114</v>
      </c>
      <c r="C8" s="212">
        <v>2603.33</v>
      </c>
    </row>
    <row r="9" spans="1:3" x14ac:dyDescent="0.25">
      <c r="A9" s="194" t="s">
        <v>107</v>
      </c>
      <c r="B9" s="195" t="s">
        <v>115</v>
      </c>
      <c r="C9" s="212">
        <v>3228.33</v>
      </c>
    </row>
    <row r="10" spans="1:3" x14ac:dyDescent="0.25">
      <c r="A10"/>
      <c r="B10"/>
      <c r="C10"/>
    </row>
    <row r="11" spans="1:3" x14ac:dyDescent="0.25">
      <c r="A11"/>
      <c r="B11"/>
      <c r="C11"/>
    </row>
    <row r="12" spans="1:3" x14ac:dyDescent="0.25">
      <c r="A12"/>
      <c r="B12"/>
      <c r="C12"/>
    </row>
    <row r="13" spans="1:3" x14ac:dyDescent="0.25">
      <c r="A13"/>
      <c r="B13"/>
      <c r="C13"/>
    </row>
    <row r="14" spans="1:3" x14ac:dyDescent="0.25">
      <c r="A14"/>
      <c r="B14"/>
      <c r="C14"/>
    </row>
    <row r="15" spans="1:3" x14ac:dyDescent="0.25">
      <c r="A15"/>
      <c r="B15"/>
      <c r="C15"/>
    </row>
    <row r="16" spans="1:3" x14ac:dyDescent="0.25">
      <c r="A16"/>
      <c r="B16"/>
      <c r="C16"/>
    </row>
    <row r="17" spans="1:3" x14ac:dyDescent="0.25">
      <c r="A17"/>
      <c r="B17"/>
      <c r="C17"/>
    </row>
    <row r="18" spans="1:3" x14ac:dyDescent="0.25">
      <c r="A18"/>
      <c r="B18"/>
      <c r="C18"/>
    </row>
    <row r="19" spans="1:3" x14ac:dyDescent="0.25">
      <c r="A19"/>
      <c r="B19"/>
      <c r="C19"/>
    </row>
    <row r="20" spans="1:3" x14ac:dyDescent="0.25">
      <c r="A20"/>
      <c r="B20"/>
      <c r="C20"/>
    </row>
    <row r="21" spans="1:3" x14ac:dyDescent="0.25">
      <c r="A21"/>
      <c r="B21"/>
      <c r="C21"/>
    </row>
    <row r="22" spans="1:3" x14ac:dyDescent="0.25">
      <c r="A22"/>
      <c r="B22"/>
      <c r="C22"/>
    </row>
    <row r="23" spans="1:3" x14ac:dyDescent="0.25">
      <c r="A23"/>
      <c r="B23"/>
      <c r="C23"/>
    </row>
    <row r="24" spans="1:3" x14ac:dyDescent="0.25">
      <c r="A24"/>
      <c r="B24"/>
      <c r="C24"/>
    </row>
    <row r="25" spans="1:3" x14ac:dyDescent="0.25">
      <c r="A25"/>
      <c r="B25"/>
      <c r="C25"/>
    </row>
    <row r="26" spans="1:3" x14ac:dyDescent="0.25">
      <c r="A26"/>
      <c r="B26"/>
      <c r="C26"/>
    </row>
    <row r="27" spans="1:3" x14ac:dyDescent="0.25">
      <c r="A27"/>
      <c r="B27"/>
      <c r="C27"/>
    </row>
    <row r="28" spans="1:3" x14ac:dyDescent="0.25">
      <c r="A28"/>
      <c r="B28"/>
      <c r="C28"/>
    </row>
    <row r="29" spans="1:3" x14ac:dyDescent="0.25">
      <c r="A29"/>
      <c r="B29"/>
      <c r="C29"/>
    </row>
    <row r="30" spans="1:3" x14ac:dyDescent="0.25">
      <c r="A30"/>
      <c r="B30"/>
      <c r="C30"/>
    </row>
    <row r="31" spans="1:3" x14ac:dyDescent="0.25">
      <c r="A31"/>
      <c r="B31"/>
      <c r="C31"/>
    </row>
    <row r="32" spans="1:3" x14ac:dyDescent="0.25">
      <c r="A32"/>
      <c r="B32"/>
      <c r="C32"/>
    </row>
    <row r="33" spans="1:3" x14ac:dyDescent="0.25">
      <c r="A33"/>
      <c r="B33"/>
      <c r="C33"/>
    </row>
    <row r="34" spans="1:3" x14ac:dyDescent="0.25">
      <c r="A34"/>
      <c r="B34"/>
      <c r="C34"/>
    </row>
    <row r="35" spans="1:3" x14ac:dyDescent="0.25">
      <c r="A35"/>
      <c r="B35"/>
      <c r="C35"/>
    </row>
    <row r="36" spans="1:3" x14ac:dyDescent="0.25">
      <c r="A36"/>
      <c r="B36"/>
      <c r="C36"/>
    </row>
    <row r="37" spans="1:3" x14ac:dyDescent="0.25">
      <c r="A37"/>
      <c r="B37"/>
      <c r="C37"/>
    </row>
    <row r="38" spans="1:3" x14ac:dyDescent="0.25">
      <c r="A38"/>
      <c r="B38"/>
      <c r="C38"/>
    </row>
    <row r="39" spans="1:3" x14ac:dyDescent="0.25">
      <c r="A39"/>
      <c r="B39"/>
      <c r="C39"/>
    </row>
    <row r="40" spans="1:3" x14ac:dyDescent="0.25">
      <c r="A40"/>
      <c r="B40"/>
      <c r="C40"/>
    </row>
    <row r="41" spans="1:3" x14ac:dyDescent="0.25">
      <c r="A41"/>
      <c r="B41"/>
      <c r="C41"/>
    </row>
    <row r="42" spans="1:3" x14ac:dyDescent="0.25">
      <c r="A42"/>
      <c r="B42"/>
      <c r="C42"/>
    </row>
    <row r="43" spans="1:3" x14ac:dyDescent="0.25">
      <c r="A43"/>
      <c r="B43"/>
      <c r="C43"/>
    </row>
    <row r="44" spans="1:3" x14ac:dyDescent="0.25">
      <c r="A44"/>
      <c r="B44"/>
      <c r="C44"/>
    </row>
    <row r="45" spans="1:3" x14ac:dyDescent="0.25">
      <c r="A45"/>
      <c r="B45"/>
      <c r="C45"/>
    </row>
    <row r="46" spans="1:3" x14ac:dyDescent="0.25">
      <c r="A46"/>
      <c r="B46"/>
      <c r="C46"/>
    </row>
    <row r="47" spans="1:3" x14ac:dyDescent="0.25">
      <c r="A47"/>
      <c r="B47"/>
      <c r="C47"/>
    </row>
    <row r="48" spans="1:3" x14ac:dyDescent="0.25">
      <c r="A48"/>
      <c r="B48"/>
      <c r="C48"/>
    </row>
    <row r="49" spans="1:3" x14ac:dyDescent="0.25">
      <c r="A49"/>
      <c r="B49"/>
      <c r="C49"/>
    </row>
    <row r="50" spans="1:3" x14ac:dyDescent="0.25">
      <c r="A50"/>
      <c r="B50"/>
      <c r="C50"/>
    </row>
    <row r="51" spans="1:3" x14ac:dyDescent="0.25">
      <c r="A51"/>
      <c r="B51"/>
      <c r="C51"/>
    </row>
    <row r="52" spans="1:3" x14ac:dyDescent="0.25">
      <c r="A52"/>
      <c r="B52"/>
      <c r="C52"/>
    </row>
    <row r="53" spans="1:3" x14ac:dyDescent="0.25">
      <c r="A53"/>
      <c r="B53"/>
      <c r="C53"/>
    </row>
    <row r="54" spans="1:3" x14ac:dyDescent="0.25">
      <c r="A54"/>
      <c r="B54"/>
      <c r="C54"/>
    </row>
    <row r="55" spans="1:3" x14ac:dyDescent="0.25">
      <c r="A55"/>
      <c r="B55"/>
      <c r="C55"/>
    </row>
    <row r="56" spans="1:3" x14ac:dyDescent="0.25">
      <c r="A56"/>
      <c r="B56"/>
      <c r="C56"/>
    </row>
    <row r="57" spans="1:3" x14ac:dyDescent="0.25">
      <c r="A57"/>
      <c r="B57"/>
      <c r="C57"/>
    </row>
    <row r="58" spans="1:3" x14ac:dyDescent="0.25">
      <c r="A58"/>
      <c r="B58"/>
      <c r="C58"/>
    </row>
    <row r="59" spans="1:3" x14ac:dyDescent="0.25">
      <c r="A59"/>
      <c r="B59"/>
      <c r="C59"/>
    </row>
    <row r="60" spans="1:3" x14ac:dyDescent="0.25">
      <c r="A60"/>
      <c r="B60"/>
      <c r="C60"/>
    </row>
    <row r="61" spans="1:3" x14ac:dyDescent="0.25">
      <c r="A61"/>
      <c r="B61"/>
      <c r="C61"/>
    </row>
    <row r="62" spans="1:3" x14ac:dyDescent="0.25">
      <c r="A62"/>
      <c r="B62"/>
      <c r="C62"/>
    </row>
    <row r="63" spans="1:3" x14ac:dyDescent="0.25">
      <c r="A63"/>
      <c r="B63"/>
      <c r="C63"/>
    </row>
    <row r="64" spans="1:3" x14ac:dyDescent="0.25">
      <c r="A64"/>
      <c r="B64"/>
      <c r="C64"/>
    </row>
    <row r="65" spans="1:3" x14ac:dyDescent="0.25">
      <c r="A65"/>
      <c r="B65"/>
      <c r="C65"/>
    </row>
    <row r="66" spans="1:3" x14ac:dyDescent="0.25">
      <c r="A66"/>
      <c r="B66"/>
      <c r="C66"/>
    </row>
    <row r="67" spans="1:3" x14ac:dyDescent="0.25">
      <c r="A67"/>
      <c r="B67"/>
      <c r="C67"/>
    </row>
    <row r="68" spans="1:3" x14ac:dyDescent="0.25">
      <c r="A68"/>
      <c r="B68"/>
      <c r="C68"/>
    </row>
    <row r="69" spans="1:3" x14ac:dyDescent="0.25">
      <c r="A69"/>
      <c r="B69"/>
      <c r="C69"/>
    </row>
    <row r="70" spans="1:3" x14ac:dyDescent="0.25">
      <c r="A70"/>
      <c r="B70"/>
      <c r="C70"/>
    </row>
    <row r="71" spans="1:3" x14ac:dyDescent="0.25">
      <c r="A71"/>
      <c r="B71"/>
      <c r="C71"/>
    </row>
    <row r="72" spans="1:3" x14ac:dyDescent="0.25">
      <c r="A72"/>
      <c r="B72"/>
      <c r="C72"/>
    </row>
    <row r="73" spans="1:3" x14ac:dyDescent="0.25">
      <c r="A73"/>
      <c r="B73"/>
      <c r="C73"/>
    </row>
    <row r="74" spans="1:3" x14ac:dyDescent="0.25">
      <c r="A74"/>
      <c r="B74"/>
      <c r="C74"/>
    </row>
    <row r="75" spans="1:3" x14ac:dyDescent="0.25">
      <c r="A75"/>
      <c r="B75"/>
      <c r="C75"/>
    </row>
    <row r="76" spans="1:3" x14ac:dyDescent="0.25">
      <c r="A76"/>
      <c r="B76"/>
      <c r="C76"/>
    </row>
    <row r="77" spans="1:3" x14ac:dyDescent="0.25">
      <c r="A77"/>
      <c r="B77"/>
      <c r="C77"/>
    </row>
    <row r="78" spans="1:3" x14ac:dyDescent="0.25">
      <c r="A78"/>
      <c r="B78"/>
      <c r="C78"/>
    </row>
    <row r="79" spans="1:3" x14ac:dyDescent="0.25">
      <c r="A79"/>
      <c r="B79"/>
      <c r="C79"/>
    </row>
    <row r="80" spans="1:3" x14ac:dyDescent="0.25">
      <c r="A80"/>
      <c r="B80"/>
      <c r="C80"/>
    </row>
    <row r="81" spans="1:3" x14ac:dyDescent="0.25">
      <c r="A81"/>
      <c r="B81"/>
      <c r="C81"/>
    </row>
    <row r="82" spans="1:3" x14ac:dyDescent="0.25">
      <c r="A82"/>
      <c r="B82"/>
      <c r="C82"/>
    </row>
    <row r="83" spans="1:3" x14ac:dyDescent="0.25">
      <c r="A83"/>
      <c r="B83"/>
      <c r="C83"/>
    </row>
    <row r="84" spans="1:3" x14ac:dyDescent="0.25">
      <c r="A84"/>
      <c r="B84"/>
      <c r="C84"/>
    </row>
    <row r="85" spans="1:3" x14ac:dyDescent="0.25">
      <c r="A85"/>
      <c r="B85"/>
      <c r="C85"/>
    </row>
    <row r="86" spans="1:3" x14ac:dyDescent="0.25">
      <c r="A86"/>
      <c r="B86"/>
      <c r="C86"/>
    </row>
    <row r="87" spans="1:3" x14ac:dyDescent="0.25">
      <c r="A87"/>
      <c r="B87"/>
      <c r="C87"/>
    </row>
    <row r="88" spans="1:3" x14ac:dyDescent="0.25">
      <c r="A88"/>
      <c r="B88"/>
      <c r="C88"/>
    </row>
    <row r="89" spans="1:3" x14ac:dyDescent="0.25">
      <c r="A89"/>
      <c r="B89"/>
      <c r="C89"/>
    </row>
    <row r="90" spans="1:3" x14ac:dyDescent="0.25">
      <c r="A90"/>
      <c r="B90"/>
      <c r="C90"/>
    </row>
    <row r="91" spans="1:3" x14ac:dyDescent="0.25">
      <c r="A91"/>
      <c r="B91"/>
      <c r="C91"/>
    </row>
    <row r="92" spans="1:3" x14ac:dyDescent="0.25">
      <c r="A92"/>
      <c r="B92"/>
      <c r="C92"/>
    </row>
    <row r="93" spans="1:3" x14ac:dyDescent="0.25">
      <c r="A93"/>
      <c r="B93"/>
      <c r="C93"/>
    </row>
    <row r="94" spans="1:3" x14ac:dyDescent="0.25">
      <c r="A94"/>
      <c r="B94"/>
      <c r="C94"/>
    </row>
    <row r="95" spans="1:3" x14ac:dyDescent="0.25">
      <c r="A95"/>
      <c r="B95"/>
      <c r="C95"/>
    </row>
    <row r="96" spans="1:3" x14ac:dyDescent="0.25">
      <c r="A96"/>
      <c r="B96"/>
      <c r="C96"/>
    </row>
    <row r="97" spans="1:3" x14ac:dyDescent="0.25">
      <c r="A97"/>
      <c r="B97"/>
      <c r="C97"/>
    </row>
    <row r="98" spans="1:3" x14ac:dyDescent="0.25">
      <c r="A98"/>
      <c r="B98"/>
      <c r="C98"/>
    </row>
    <row r="99" spans="1:3" x14ac:dyDescent="0.25">
      <c r="A99"/>
      <c r="B99"/>
      <c r="C99"/>
    </row>
    <row r="100" spans="1:3" x14ac:dyDescent="0.25">
      <c r="A100"/>
      <c r="B100"/>
      <c r="C100"/>
    </row>
    <row r="101" spans="1:3" x14ac:dyDescent="0.25">
      <c r="A101"/>
      <c r="B101"/>
      <c r="C101"/>
    </row>
    <row r="102" spans="1:3" x14ac:dyDescent="0.25">
      <c r="A102"/>
      <c r="B102"/>
      <c r="C102"/>
    </row>
    <row r="103" spans="1:3" x14ac:dyDescent="0.25">
      <c r="A103"/>
      <c r="B103"/>
      <c r="C103"/>
    </row>
    <row r="104" spans="1:3" x14ac:dyDescent="0.25">
      <c r="A104"/>
      <c r="B104"/>
      <c r="C104"/>
    </row>
    <row r="105" spans="1:3" x14ac:dyDescent="0.25">
      <c r="A105"/>
      <c r="B105"/>
      <c r="C105"/>
    </row>
    <row r="106" spans="1:3" x14ac:dyDescent="0.25">
      <c r="A106"/>
      <c r="B106"/>
      <c r="C106"/>
    </row>
    <row r="107" spans="1:3" x14ac:dyDescent="0.25">
      <c r="A107"/>
      <c r="B107"/>
      <c r="C107"/>
    </row>
    <row r="108" spans="1:3" x14ac:dyDescent="0.25">
      <c r="A108"/>
      <c r="B108"/>
      <c r="C108"/>
    </row>
    <row r="109" spans="1:3" x14ac:dyDescent="0.25">
      <c r="A109"/>
      <c r="B109"/>
      <c r="C109"/>
    </row>
    <row r="110" spans="1:3" x14ac:dyDescent="0.25">
      <c r="A110"/>
      <c r="B110"/>
      <c r="C110"/>
    </row>
    <row r="111" spans="1:3" x14ac:dyDescent="0.25">
      <c r="A111"/>
      <c r="B111"/>
      <c r="C111"/>
    </row>
    <row r="112" spans="1:3" x14ac:dyDescent="0.25">
      <c r="A112"/>
      <c r="B112"/>
      <c r="C112"/>
    </row>
    <row r="113" spans="1:3" x14ac:dyDescent="0.25">
      <c r="A113"/>
      <c r="B113"/>
      <c r="C113"/>
    </row>
    <row r="114" spans="1:3" x14ac:dyDescent="0.25">
      <c r="A114"/>
      <c r="B114"/>
      <c r="C114"/>
    </row>
    <row r="115" spans="1:3" x14ac:dyDescent="0.25">
      <c r="A115"/>
      <c r="B115"/>
      <c r="C115"/>
    </row>
    <row r="116" spans="1:3" x14ac:dyDescent="0.25">
      <c r="A116"/>
      <c r="B116"/>
      <c r="C116"/>
    </row>
    <row r="117" spans="1:3" x14ac:dyDescent="0.25">
      <c r="A117"/>
      <c r="B117"/>
      <c r="C117"/>
    </row>
    <row r="118" spans="1:3" x14ac:dyDescent="0.25">
      <c r="A118"/>
      <c r="B118"/>
      <c r="C118"/>
    </row>
    <row r="119" spans="1:3" x14ac:dyDescent="0.25">
      <c r="A119"/>
      <c r="B119"/>
      <c r="C119"/>
    </row>
    <row r="120" spans="1:3" x14ac:dyDescent="0.25">
      <c r="A120"/>
      <c r="B120"/>
      <c r="C120"/>
    </row>
    <row r="121" spans="1:3" x14ac:dyDescent="0.25">
      <c r="A121"/>
      <c r="B121"/>
      <c r="C121"/>
    </row>
    <row r="122" spans="1:3" x14ac:dyDescent="0.25">
      <c r="A122"/>
      <c r="B122"/>
      <c r="C122"/>
    </row>
    <row r="123" spans="1:3" x14ac:dyDescent="0.25">
      <c r="A123"/>
      <c r="B123"/>
      <c r="C123"/>
    </row>
    <row r="124" spans="1:3" x14ac:dyDescent="0.25">
      <c r="A124"/>
      <c r="B124"/>
      <c r="C124"/>
    </row>
    <row r="125" spans="1:3" x14ac:dyDescent="0.25">
      <c r="A125"/>
      <c r="B125"/>
      <c r="C125"/>
    </row>
    <row r="126" spans="1:3" x14ac:dyDescent="0.25">
      <c r="A126"/>
      <c r="B126"/>
      <c r="C126"/>
    </row>
    <row r="127" spans="1:3" x14ac:dyDescent="0.25">
      <c r="A127"/>
      <c r="B127"/>
      <c r="C127"/>
    </row>
    <row r="128" spans="1:3" x14ac:dyDescent="0.25">
      <c r="A128"/>
      <c r="B128"/>
      <c r="C128"/>
    </row>
    <row r="129" spans="1:3" x14ac:dyDescent="0.25">
      <c r="A129"/>
      <c r="B129"/>
      <c r="C129"/>
    </row>
    <row r="130" spans="1:3" x14ac:dyDescent="0.25">
      <c r="A130"/>
      <c r="B130"/>
      <c r="C130"/>
    </row>
    <row r="131" spans="1:3" x14ac:dyDescent="0.25">
      <c r="A131"/>
      <c r="B131"/>
      <c r="C131"/>
    </row>
    <row r="132" spans="1:3" x14ac:dyDescent="0.25">
      <c r="A132"/>
      <c r="B132"/>
      <c r="C132"/>
    </row>
    <row r="133" spans="1:3" x14ac:dyDescent="0.25">
      <c r="A133"/>
      <c r="B133"/>
      <c r="C133"/>
    </row>
    <row r="134" spans="1:3" x14ac:dyDescent="0.25">
      <c r="A134"/>
      <c r="B134"/>
      <c r="C134"/>
    </row>
    <row r="135" spans="1:3" x14ac:dyDescent="0.25">
      <c r="A135"/>
      <c r="B135"/>
      <c r="C135"/>
    </row>
    <row r="136" spans="1:3" x14ac:dyDescent="0.25">
      <c r="A136"/>
      <c r="B136"/>
      <c r="C136"/>
    </row>
    <row r="137" spans="1:3" x14ac:dyDescent="0.25">
      <c r="A137"/>
      <c r="B137"/>
      <c r="C137"/>
    </row>
    <row r="138" spans="1:3" x14ac:dyDescent="0.25">
      <c r="A138"/>
      <c r="B138"/>
      <c r="C138"/>
    </row>
    <row r="139" spans="1:3" x14ac:dyDescent="0.25">
      <c r="A139"/>
      <c r="B139"/>
      <c r="C139"/>
    </row>
    <row r="140" spans="1:3" x14ac:dyDescent="0.25">
      <c r="A140"/>
      <c r="B140"/>
      <c r="C140"/>
    </row>
    <row r="141" spans="1:3" x14ac:dyDescent="0.25">
      <c r="A141"/>
      <c r="B141"/>
      <c r="C141"/>
    </row>
    <row r="142" spans="1:3" x14ac:dyDescent="0.25">
      <c r="A142"/>
      <c r="B142"/>
      <c r="C142"/>
    </row>
    <row r="143" spans="1:3" x14ac:dyDescent="0.25">
      <c r="A143"/>
      <c r="B143"/>
      <c r="C143"/>
    </row>
    <row r="144" spans="1:3" x14ac:dyDescent="0.25">
      <c r="A144"/>
      <c r="B144"/>
      <c r="C144"/>
    </row>
    <row r="145" spans="1:3" x14ac:dyDescent="0.25">
      <c r="A145"/>
      <c r="B145"/>
      <c r="C145"/>
    </row>
    <row r="146" spans="1:3" x14ac:dyDescent="0.25">
      <c r="A146"/>
      <c r="B146"/>
      <c r="C146"/>
    </row>
    <row r="147" spans="1:3" x14ac:dyDescent="0.25">
      <c r="A147"/>
      <c r="B147"/>
      <c r="C147"/>
    </row>
    <row r="148" spans="1:3" x14ac:dyDescent="0.25">
      <c r="A148"/>
      <c r="B148"/>
      <c r="C148"/>
    </row>
    <row r="149" spans="1:3" x14ac:dyDescent="0.25">
      <c r="A149"/>
      <c r="B149"/>
      <c r="C149"/>
    </row>
    <row r="150" spans="1:3" x14ac:dyDescent="0.25">
      <c r="A150"/>
      <c r="B150"/>
      <c r="C150"/>
    </row>
    <row r="151" spans="1:3" x14ac:dyDescent="0.25">
      <c r="A151"/>
      <c r="B151"/>
      <c r="C151"/>
    </row>
    <row r="152" spans="1:3" x14ac:dyDescent="0.25">
      <c r="A152"/>
      <c r="B152"/>
      <c r="C152"/>
    </row>
    <row r="153" spans="1:3" x14ac:dyDescent="0.25">
      <c r="A153"/>
      <c r="B153"/>
      <c r="C153"/>
    </row>
    <row r="154" spans="1:3" x14ac:dyDescent="0.25">
      <c r="A154"/>
      <c r="B154"/>
      <c r="C154"/>
    </row>
    <row r="155" spans="1:3" x14ac:dyDescent="0.25">
      <c r="A155"/>
      <c r="B155"/>
      <c r="C155"/>
    </row>
    <row r="156" spans="1:3" x14ac:dyDescent="0.25">
      <c r="A156"/>
      <c r="B156"/>
      <c r="C156"/>
    </row>
    <row r="157" spans="1:3" x14ac:dyDescent="0.25">
      <c r="A157"/>
      <c r="B157"/>
      <c r="C157"/>
    </row>
    <row r="158" spans="1:3" x14ac:dyDescent="0.25">
      <c r="A158"/>
      <c r="B158"/>
      <c r="C158"/>
    </row>
    <row r="159" spans="1:3" x14ac:dyDescent="0.25">
      <c r="A159"/>
      <c r="B159"/>
      <c r="C159"/>
    </row>
    <row r="160" spans="1:3" x14ac:dyDescent="0.25">
      <c r="A160"/>
      <c r="B160"/>
      <c r="C160"/>
    </row>
    <row r="161" spans="1:3" x14ac:dyDescent="0.25">
      <c r="A161"/>
      <c r="B161"/>
      <c r="C161"/>
    </row>
    <row r="162" spans="1:3" x14ac:dyDescent="0.25">
      <c r="A162"/>
      <c r="B162"/>
      <c r="C162"/>
    </row>
    <row r="163" spans="1:3" x14ac:dyDescent="0.25">
      <c r="A163"/>
      <c r="B163"/>
      <c r="C163"/>
    </row>
    <row r="164" spans="1:3" x14ac:dyDescent="0.25">
      <c r="A164"/>
      <c r="B164"/>
      <c r="C164"/>
    </row>
    <row r="165" spans="1:3" x14ac:dyDescent="0.25">
      <c r="A165"/>
      <c r="B165"/>
      <c r="C165"/>
    </row>
    <row r="166" spans="1:3" x14ac:dyDescent="0.25">
      <c r="A166"/>
      <c r="B166"/>
      <c r="C166"/>
    </row>
    <row r="167" spans="1:3" x14ac:dyDescent="0.25">
      <c r="A167"/>
      <c r="B167"/>
      <c r="C167"/>
    </row>
    <row r="168" spans="1:3" x14ac:dyDescent="0.25">
      <c r="A168"/>
      <c r="B168"/>
      <c r="C168"/>
    </row>
    <row r="169" spans="1:3" x14ac:dyDescent="0.25">
      <c r="A169"/>
      <c r="B169"/>
      <c r="C169"/>
    </row>
    <row r="170" spans="1:3" x14ac:dyDescent="0.25">
      <c r="A170"/>
      <c r="B170"/>
      <c r="C170"/>
    </row>
    <row r="171" spans="1:3" x14ac:dyDescent="0.25">
      <c r="A171"/>
      <c r="B171"/>
      <c r="C171"/>
    </row>
    <row r="172" spans="1:3" x14ac:dyDescent="0.25">
      <c r="A172"/>
      <c r="B172"/>
      <c r="C172"/>
    </row>
    <row r="173" spans="1:3" x14ac:dyDescent="0.25">
      <c r="A173"/>
      <c r="B173"/>
      <c r="C173"/>
    </row>
    <row r="174" spans="1:3" x14ac:dyDescent="0.25">
      <c r="A174"/>
      <c r="B174"/>
      <c r="C174"/>
    </row>
    <row r="175" spans="1:3" x14ac:dyDescent="0.25">
      <c r="A175"/>
      <c r="B175"/>
      <c r="C175"/>
    </row>
    <row r="176" spans="1:3" x14ac:dyDescent="0.25">
      <c r="A176"/>
      <c r="B176"/>
      <c r="C176"/>
    </row>
    <row r="177" spans="1:3" x14ac:dyDescent="0.25">
      <c r="A177"/>
      <c r="B177"/>
      <c r="C177"/>
    </row>
    <row r="178" spans="1:3" x14ac:dyDescent="0.25">
      <c r="A178"/>
      <c r="B178"/>
      <c r="C178"/>
    </row>
    <row r="179" spans="1:3" x14ac:dyDescent="0.25">
      <c r="A179"/>
      <c r="B179"/>
      <c r="C179"/>
    </row>
    <row r="180" spans="1:3" x14ac:dyDescent="0.25">
      <c r="A180"/>
      <c r="B180"/>
      <c r="C180"/>
    </row>
    <row r="181" spans="1:3" x14ac:dyDescent="0.25">
      <c r="A181"/>
      <c r="B181"/>
      <c r="C181"/>
    </row>
    <row r="182" spans="1:3" x14ac:dyDescent="0.25">
      <c r="A182"/>
      <c r="B182"/>
      <c r="C182"/>
    </row>
    <row r="183" spans="1:3" x14ac:dyDescent="0.25">
      <c r="A183"/>
      <c r="B183"/>
      <c r="C183"/>
    </row>
    <row r="184" spans="1:3" x14ac:dyDescent="0.25">
      <c r="A184"/>
      <c r="B184"/>
      <c r="C184"/>
    </row>
    <row r="185" spans="1:3" x14ac:dyDescent="0.25">
      <c r="A185"/>
      <c r="B185"/>
      <c r="C185"/>
    </row>
    <row r="186" spans="1:3" x14ac:dyDescent="0.25">
      <c r="A186"/>
      <c r="B186"/>
      <c r="C186"/>
    </row>
    <row r="187" spans="1:3" x14ac:dyDescent="0.25">
      <c r="A187"/>
      <c r="B187"/>
      <c r="C187"/>
    </row>
    <row r="188" spans="1:3" x14ac:dyDescent="0.25">
      <c r="A188"/>
      <c r="B188"/>
      <c r="C188"/>
    </row>
    <row r="189" spans="1:3" x14ac:dyDescent="0.25">
      <c r="A189"/>
      <c r="B189"/>
      <c r="C189"/>
    </row>
    <row r="190" spans="1:3" x14ac:dyDescent="0.25">
      <c r="A190"/>
      <c r="B190"/>
      <c r="C190"/>
    </row>
    <row r="191" spans="1:3" x14ac:dyDescent="0.25">
      <c r="A191"/>
      <c r="B191"/>
      <c r="C191"/>
    </row>
    <row r="192" spans="1:3" x14ac:dyDescent="0.25">
      <c r="A192"/>
      <c r="B192"/>
      <c r="C192"/>
    </row>
    <row r="193" spans="1:3" x14ac:dyDescent="0.25">
      <c r="A193"/>
      <c r="B193"/>
      <c r="C193"/>
    </row>
    <row r="194" spans="1:3" x14ac:dyDescent="0.25">
      <c r="A194"/>
      <c r="B194"/>
      <c r="C194"/>
    </row>
    <row r="195" spans="1:3" x14ac:dyDescent="0.25">
      <c r="A195"/>
      <c r="B195"/>
      <c r="C195"/>
    </row>
    <row r="196" spans="1:3" x14ac:dyDescent="0.25">
      <c r="A196"/>
      <c r="B196"/>
      <c r="C196"/>
    </row>
    <row r="197" spans="1:3" x14ac:dyDescent="0.25">
      <c r="A197"/>
      <c r="B197"/>
      <c r="C197"/>
    </row>
    <row r="198" spans="1:3" x14ac:dyDescent="0.25">
      <c r="A198"/>
      <c r="B198"/>
      <c r="C198"/>
    </row>
    <row r="199" spans="1:3" x14ac:dyDescent="0.25">
      <c r="A199"/>
      <c r="B199"/>
      <c r="C199"/>
    </row>
    <row r="200" spans="1:3" x14ac:dyDescent="0.25">
      <c r="A200"/>
      <c r="B200"/>
      <c r="C200"/>
    </row>
    <row r="201" spans="1:3" x14ac:dyDescent="0.25">
      <c r="A201"/>
      <c r="B201"/>
      <c r="C201"/>
    </row>
    <row r="202" spans="1:3" x14ac:dyDescent="0.25">
      <c r="A202"/>
      <c r="B202"/>
      <c r="C202"/>
    </row>
    <row r="203" spans="1:3" x14ac:dyDescent="0.25">
      <c r="A203"/>
      <c r="B203"/>
      <c r="C203"/>
    </row>
    <row r="204" spans="1:3" x14ac:dyDescent="0.25">
      <c r="A204"/>
      <c r="B204"/>
      <c r="C204"/>
    </row>
    <row r="205" spans="1:3" x14ac:dyDescent="0.25">
      <c r="A205"/>
      <c r="B205"/>
      <c r="C205"/>
    </row>
    <row r="206" spans="1:3" x14ac:dyDescent="0.25">
      <c r="A206"/>
      <c r="B206"/>
      <c r="C206"/>
    </row>
    <row r="207" spans="1:3" x14ac:dyDescent="0.25">
      <c r="A207"/>
      <c r="B207"/>
      <c r="C207"/>
    </row>
    <row r="208" spans="1:3" x14ac:dyDescent="0.25">
      <c r="A208"/>
      <c r="B208"/>
      <c r="C208"/>
    </row>
    <row r="209" spans="1:3" x14ac:dyDescent="0.25">
      <c r="A209"/>
      <c r="B209"/>
      <c r="C209"/>
    </row>
    <row r="210" spans="1:3" x14ac:dyDescent="0.25">
      <c r="A210"/>
      <c r="B210"/>
      <c r="C210"/>
    </row>
    <row r="211" spans="1:3" x14ac:dyDescent="0.25">
      <c r="A211"/>
      <c r="B211"/>
      <c r="C211"/>
    </row>
    <row r="212" spans="1:3" x14ac:dyDescent="0.25">
      <c r="A212"/>
      <c r="B212"/>
      <c r="C212"/>
    </row>
    <row r="213" spans="1:3" x14ac:dyDescent="0.25">
      <c r="A213"/>
      <c r="B213"/>
      <c r="C213"/>
    </row>
    <row r="214" spans="1:3" x14ac:dyDescent="0.25">
      <c r="A214"/>
      <c r="B214"/>
      <c r="C214"/>
    </row>
    <row r="215" spans="1:3" x14ac:dyDescent="0.25">
      <c r="A215"/>
      <c r="B215"/>
      <c r="C215"/>
    </row>
    <row r="216" spans="1:3" x14ac:dyDescent="0.25">
      <c r="A216"/>
      <c r="B216"/>
      <c r="C216"/>
    </row>
    <row r="217" spans="1:3" x14ac:dyDescent="0.25">
      <c r="A217"/>
      <c r="B217"/>
      <c r="C217"/>
    </row>
    <row r="218" spans="1:3" x14ac:dyDescent="0.25">
      <c r="A218"/>
      <c r="B218"/>
      <c r="C218"/>
    </row>
    <row r="219" spans="1:3" x14ac:dyDescent="0.25">
      <c r="A219"/>
      <c r="B219"/>
      <c r="C219"/>
    </row>
    <row r="220" spans="1:3" x14ac:dyDescent="0.25">
      <c r="A220"/>
      <c r="B220"/>
      <c r="C220"/>
    </row>
    <row r="221" spans="1:3" x14ac:dyDescent="0.25">
      <c r="A221"/>
      <c r="B221"/>
      <c r="C221"/>
    </row>
    <row r="222" spans="1:3" x14ac:dyDescent="0.25">
      <c r="A222"/>
      <c r="B222"/>
      <c r="C222"/>
    </row>
    <row r="223" spans="1:3" x14ac:dyDescent="0.25">
      <c r="A223"/>
      <c r="B223"/>
      <c r="C223"/>
    </row>
    <row r="224" spans="1:3" x14ac:dyDescent="0.25">
      <c r="A224"/>
      <c r="B224"/>
      <c r="C224"/>
    </row>
    <row r="225" spans="1:3" x14ac:dyDescent="0.25">
      <c r="A225"/>
      <c r="B225"/>
      <c r="C225"/>
    </row>
    <row r="226" spans="1:3" x14ac:dyDescent="0.25">
      <c r="A226"/>
      <c r="B226"/>
      <c r="C226"/>
    </row>
    <row r="227" spans="1:3" x14ac:dyDescent="0.25">
      <c r="A227"/>
      <c r="B227"/>
      <c r="C227"/>
    </row>
    <row r="228" spans="1:3" x14ac:dyDescent="0.25">
      <c r="A228"/>
      <c r="B228"/>
      <c r="C228"/>
    </row>
    <row r="229" spans="1:3" x14ac:dyDescent="0.25">
      <c r="A229"/>
      <c r="B229"/>
      <c r="C229"/>
    </row>
    <row r="230" spans="1:3" x14ac:dyDescent="0.25">
      <c r="A230"/>
      <c r="B230"/>
      <c r="C230"/>
    </row>
    <row r="231" spans="1:3" x14ac:dyDescent="0.25">
      <c r="A231"/>
      <c r="B231"/>
      <c r="C231"/>
    </row>
    <row r="232" spans="1:3" x14ac:dyDescent="0.25">
      <c r="A232"/>
      <c r="B232"/>
      <c r="C232"/>
    </row>
    <row r="233" spans="1:3" x14ac:dyDescent="0.25">
      <c r="A233"/>
      <c r="B233"/>
      <c r="C233"/>
    </row>
    <row r="234" spans="1:3" x14ac:dyDescent="0.25">
      <c r="A234"/>
      <c r="B234"/>
      <c r="C234"/>
    </row>
    <row r="235" spans="1:3" x14ac:dyDescent="0.25">
      <c r="A235"/>
      <c r="B235"/>
      <c r="C235"/>
    </row>
    <row r="236" spans="1:3" x14ac:dyDescent="0.25">
      <c r="A236"/>
      <c r="B236"/>
      <c r="C236"/>
    </row>
    <row r="237" spans="1:3" x14ac:dyDescent="0.25">
      <c r="A237"/>
      <c r="B237"/>
      <c r="C237"/>
    </row>
    <row r="238" spans="1:3" x14ac:dyDescent="0.25">
      <c r="A238"/>
      <c r="B238"/>
      <c r="C238"/>
    </row>
    <row r="239" spans="1:3" x14ac:dyDescent="0.25">
      <c r="A239"/>
      <c r="B239"/>
      <c r="C239"/>
    </row>
    <row r="240" spans="1:3" x14ac:dyDescent="0.25">
      <c r="A240"/>
      <c r="B240"/>
      <c r="C240"/>
    </row>
    <row r="241" spans="1:3" x14ac:dyDescent="0.25">
      <c r="A241"/>
      <c r="B241"/>
      <c r="C241"/>
    </row>
    <row r="242" spans="1:3" x14ac:dyDescent="0.25">
      <c r="A242"/>
      <c r="B242"/>
      <c r="C242"/>
    </row>
    <row r="243" spans="1:3" x14ac:dyDescent="0.25">
      <c r="A243"/>
      <c r="B243"/>
      <c r="C243"/>
    </row>
    <row r="244" spans="1:3" x14ac:dyDescent="0.25">
      <c r="A244"/>
      <c r="B244"/>
      <c r="C244"/>
    </row>
    <row r="245" spans="1:3" x14ac:dyDescent="0.25">
      <c r="A245"/>
      <c r="B245"/>
      <c r="C245"/>
    </row>
    <row r="246" spans="1:3" x14ac:dyDescent="0.25">
      <c r="A246"/>
      <c r="B246"/>
      <c r="C246"/>
    </row>
    <row r="247" spans="1:3" x14ac:dyDescent="0.25">
      <c r="A247"/>
      <c r="B247"/>
      <c r="C247"/>
    </row>
    <row r="248" spans="1:3" x14ac:dyDescent="0.25">
      <c r="A248"/>
      <c r="B248"/>
      <c r="C248"/>
    </row>
    <row r="249" spans="1:3" x14ac:dyDescent="0.25">
      <c r="A249"/>
      <c r="B249"/>
      <c r="C249"/>
    </row>
    <row r="250" spans="1:3" x14ac:dyDescent="0.25">
      <c r="A250"/>
      <c r="B250"/>
      <c r="C250"/>
    </row>
    <row r="251" spans="1:3" x14ac:dyDescent="0.25">
      <c r="A251"/>
      <c r="B251"/>
      <c r="C251"/>
    </row>
    <row r="252" spans="1:3" x14ac:dyDescent="0.25">
      <c r="A252"/>
      <c r="B252"/>
      <c r="C252"/>
    </row>
    <row r="253" spans="1:3" x14ac:dyDescent="0.25">
      <c r="A253"/>
      <c r="B253"/>
      <c r="C253"/>
    </row>
    <row r="254" spans="1:3" x14ac:dyDescent="0.25">
      <c r="A254"/>
      <c r="B254"/>
      <c r="C254"/>
    </row>
    <row r="255" spans="1:3" x14ac:dyDescent="0.25">
      <c r="A255"/>
      <c r="B255"/>
      <c r="C255"/>
    </row>
    <row r="256" spans="1:3" x14ac:dyDescent="0.25">
      <c r="A256"/>
      <c r="B256"/>
      <c r="C256"/>
    </row>
    <row r="257" spans="1:3" x14ac:dyDescent="0.25">
      <c r="A257"/>
      <c r="B257"/>
      <c r="C257"/>
    </row>
    <row r="258" spans="1:3" x14ac:dyDescent="0.25">
      <c r="A258"/>
      <c r="B258"/>
      <c r="C258"/>
    </row>
    <row r="259" spans="1:3" x14ac:dyDescent="0.25">
      <c r="A259"/>
      <c r="B259"/>
      <c r="C259"/>
    </row>
    <row r="260" spans="1:3" x14ac:dyDescent="0.25">
      <c r="A260"/>
      <c r="B260"/>
      <c r="C260"/>
    </row>
    <row r="261" spans="1:3" x14ac:dyDescent="0.25">
      <c r="A261"/>
      <c r="B261"/>
      <c r="C261"/>
    </row>
    <row r="262" spans="1:3" x14ac:dyDescent="0.25">
      <c r="A262"/>
      <c r="B262"/>
      <c r="C262"/>
    </row>
    <row r="263" spans="1:3" x14ac:dyDescent="0.25">
      <c r="A263"/>
      <c r="B263"/>
      <c r="C263"/>
    </row>
    <row r="264" spans="1:3" x14ac:dyDescent="0.25">
      <c r="A264"/>
      <c r="B264"/>
      <c r="C264"/>
    </row>
    <row r="265" spans="1:3" x14ac:dyDescent="0.25">
      <c r="A265"/>
      <c r="B265"/>
      <c r="C265"/>
    </row>
    <row r="266" spans="1:3" x14ac:dyDescent="0.25">
      <c r="A266"/>
      <c r="B266"/>
      <c r="C266"/>
    </row>
    <row r="267" spans="1:3" x14ac:dyDescent="0.25">
      <c r="A267"/>
      <c r="B267"/>
      <c r="C267"/>
    </row>
    <row r="268" spans="1:3" x14ac:dyDescent="0.25">
      <c r="A268"/>
      <c r="B268"/>
      <c r="C268"/>
    </row>
    <row r="269" spans="1:3" x14ac:dyDescent="0.25">
      <c r="A269"/>
      <c r="B269"/>
      <c r="C269"/>
    </row>
    <row r="270" spans="1:3" x14ac:dyDescent="0.25">
      <c r="A270"/>
      <c r="B270"/>
      <c r="C270"/>
    </row>
    <row r="271" spans="1:3" x14ac:dyDescent="0.25">
      <c r="A271"/>
      <c r="B271"/>
      <c r="C271"/>
    </row>
    <row r="272" spans="1:3" x14ac:dyDescent="0.25">
      <c r="A272"/>
      <c r="B272"/>
      <c r="C272"/>
    </row>
    <row r="273" spans="1:3" x14ac:dyDescent="0.25">
      <c r="A273"/>
      <c r="B273"/>
      <c r="C273"/>
    </row>
    <row r="274" spans="1:3" x14ac:dyDescent="0.25">
      <c r="A274"/>
      <c r="B274"/>
      <c r="C274"/>
    </row>
    <row r="275" spans="1:3" x14ac:dyDescent="0.25">
      <c r="A275"/>
      <c r="B275"/>
      <c r="C275"/>
    </row>
    <row r="276" spans="1:3" x14ac:dyDescent="0.25">
      <c r="A276"/>
      <c r="B276"/>
      <c r="C276"/>
    </row>
    <row r="277" spans="1:3" x14ac:dyDescent="0.25">
      <c r="A277"/>
      <c r="B277"/>
      <c r="C277"/>
    </row>
    <row r="278" spans="1:3" x14ac:dyDescent="0.25">
      <c r="A278"/>
      <c r="B278"/>
      <c r="C278"/>
    </row>
    <row r="279" spans="1:3" x14ac:dyDescent="0.25">
      <c r="A279"/>
      <c r="B279"/>
      <c r="C279"/>
    </row>
    <row r="280" spans="1:3" x14ac:dyDescent="0.25">
      <c r="A280"/>
      <c r="B280"/>
      <c r="C280"/>
    </row>
    <row r="281" spans="1:3" x14ac:dyDescent="0.25">
      <c r="A281"/>
      <c r="B281"/>
      <c r="C281"/>
    </row>
    <row r="282" spans="1:3" x14ac:dyDescent="0.25">
      <c r="A282"/>
      <c r="B282"/>
      <c r="C282"/>
    </row>
    <row r="283" spans="1:3" x14ac:dyDescent="0.25">
      <c r="A283"/>
      <c r="B283"/>
      <c r="C283"/>
    </row>
    <row r="284" spans="1:3" x14ac:dyDescent="0.25">
      <c r="A284"/>
      <c r="B284"/>
      <c r="C284"/>
    </row>
    <row r="285" spans="1:3" x14ac:dyDescent="0.25">
      <c r="A285"/>
      <c r="B285"/>
      <c r="C285"/>
    </row>
    <row r="286" spans="1:3" x14ac:dyDescent="0.25">
      <c r="A286"/>
      <c r="B286"/>
      <c r="C286"/>
    </row>
    <row r="287" spans="1:3" x14ac:dyDescent="0.25">
      <c r="A287"/>
      <c r="B287"/>
      <c r="C287"/>
    </row>
    <row r="288" spans="1:3" x14ac:dyDescent="0.25">
      <c r="A288"/>
      <c r="B288"/>
      <c r="C288"/>
    </row>
    <row r="289" spans="1:3" x14ac:dyDescent="0.25">
      <c r="A289"/>
      <c r="B289"/>
      <c r="C289"/>
    </row>
    <row r="290" spans="1:3" x14ac:dyDescent="0.25">
      <c r="A290"/>
      <c r="B290"/>
      <c r="C290"/>
    </row>
    <row r="291" spans="1:3" x14ac:dyDescent="0.25">
      <c r="A291"/>
      <c r="B291"/>
      <c r="C291"/>
    </row>
    <row r="292" spans="1:3" x14ac:dyDescent="0.25">
      <c r="A292"/>
      <c r="B292"/>
      <c r="C292"/>
    </row>
    <row r="293" spans="1:3" x14ac:dyDescent="0.25">
      <c r="A293"/>
      <c r="B293"/>
      <c r="C293"/>
    </row>
    <row r="294" spans="1:3" x14ac:dyDescent="0.25">
      <c r="A294"/>
      <c r="B294"/>
      <c r="C294"/>
    </row>
    <row r="295" spans="1:3" x14ac:dyDescent="0.25">
      <c r="A295"/>
      <c r="B295"/>
      <c r="C295"/>
    </row>
    <row r="296" spans="1:3" x14ac:dyDescent="0.25">
      <c r="A296"/>
      <c r="B296"/>
      <c r="C296"/>
    </row>
    <row r="297" spans="1:3" x14ac:dyDescent="0.25">
      <c r="A297"/>
      <c r="B297"/>
      <c r="C297"/>
    </row>
    <row r="298" spans="1:3" x14ac:dyDescent="0.25">
      <c r="A298"/>
      <c r="B298"/>
      <c r="C298"/>
    </row>
    <row r="299" spans="1:3" x14ac:dyDescent="0.25">
      <c r="A299"/>
      <c r="B299"/>
      <c r="C299"/>
    </row>
    <row r="300" spans="1:3" x14ac:dyDescent="0.25">
      <c r="A300"/>
      <c r="B300"/>
      <c r="C300"/>
    </row>
    <row r="301" spans="1:3" x14ac:dyDescent="0.25">
      <c r="A301"/>
      <c r="B301"/>
      <c r="C301"/>
    </row>
    <row r="302" spans="1:3" x14ac:dyDescent="0.25">
      <c r="A302"/>
      <c r="B302"/>
      <c r="C302"/>
    </row>
    <row r="303" spans="1:3" x14ac:dyDescent="0.25">
      <c r="A303"/>
      <c r="B303"/>
      <c r="C303"/>
    </row>
    <row r="304" spans="1:3" x14ac:dyDescent="0.25">
      <c r="A304"/>
      <c r="B304"/>
      <c r="C304"/>
    </row>
    <row r="305" spans="1:3" x14ac:dyDescent="0.25">
      <c r="A305"/>
      <c r="B305"/>
      <c r="C305"/>
    </row>
    <row r="306" spans="1:3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/>
      <c r="B309"/>
      <c r="C309"/>
    </row>
    <row r="310" spans="1:3" x14ac:dyDescent="0.25">
      <c r="A310"/>
      <c r="B310"/>
      <c r="C310"/>
    </row>
    <row r="311" spans="1:3" x14ac:dyDescent="0.25">
      <c r="A311"/>
      <c r="B311"/>
      <c r="C311"/>
    </row>
    <row r="312" spans="1:3" x14ac:dyDescent="0.25">
      <c r="A312"/>
      <c r="B312"/>
      <c r="C312"/>
    </row>
    <row r="313" spans="1:3" x14ac:dyDescent="0.25">
      <c r="A313"/>
      <c r="B313"/>
      <c r="C313"/>
    </row>
    <row r="314" spans="1:3" x14ac:dyDescent="0.25">
      <c r="A314"/>
      <c r="B314"/>
      <c r="C314"/>
    </row>
    <row r="315" spans="1:3" x14ac:dyDescent="0.25">
      <c r="A315"/>
      <c r="B315"/>
      <c r="C315"/>
    </row>
    <row r="316" spans="1:3" x14ac:dyDescent="0.25">
      <c r="A316"/>
      <c r="B316"/>
      <c r="C316"/>
    </row>
    <row r="317" spans="1:3" x14ac:dyDescent="0.25">
      <c r="A317"/>
      <c r="B317"/>
      <c r="C317"/>
    </row>
    <row r="318" spans="1:3" x14ac:dyDescent="0.25">
      <c r="A318"/>
      <c r="B318"/>
      <c r="C318"/>
    </row>
    <row r="319" spans="1:3" x14ac:dyDescent="0.25">
      <c r="A319"/>
      <c r="B319"/>
      <c r="C319"/>
    </row>
    <row r="320" spans="1:3" x14ac:dyDescent="0.25">
      <c r="A320"/>
      <c r="B320"/>
      <c r="C320"/>
    </row>
    <row r="321" spans="1:3" x14ac:dyDescent="0.25">
      <c r="A321"/>
      <c r="B321"/>
      <c r="C321"/>
    </row>
    <row r="322" spans="1:3" x14ac:dyDescent="0.25">
      <c r="A322"/>
      <c r="B322"/>
      <c r="C322"/>
    </row>
    <row r="323" spans="1:3" x14ac:dyDescent="0.25">
      <c r="A323"/>
      <c r="B323"/>
      <c r="C323"/>
    </row>
    <row r="324" spans="1:3" x14ac:dyDescent="0.25">
      <c r="A324"/>
      <c r="B324"/>
      <c r="C324"/>
    </row>
    <row r="325" spans="1:3" x14ac:dyDescent="0.25">
      <c r="A325"/>
      <c r="B325"/>
      <c r="C325"/>
    </row>
    <row r="326" spans="1:3" x14ac:dyDescent="0.25">
      <c r="A326"/>
      <c r="B326"/>
      <c r="C326"/>
    </row>
    <row r="327" spans="1:3" x14ac:dyDescent="0.25">
      <c r="A327"/>
      <c r="B327"/>
      <c r="C327"/>
    </row>
    <row r="328" spans="1:3" x14ac:dyDescent="0.25">
      <c r="A328"/>
      <c r="B328"/>
      <c r="C328"/>
    </row>
    <row r="329" spans="1:3" x14ac:dyDescent="0.25">
      <c r="A329"/>
      <c r="B329"/>
      <c r="C329"/>
    </row>
    <row r="330" spans="1:3" x14ac:dyDescent="0.25">
      <c r="A330"/>
      <c r="B330"/>
      <c r="C330"/>
    </row>
    <row r="331" spans="1:3" x14ac:dyDescent="0.25">
      <c r="A331"/>
      <c r="B331"/>
      <c r="C331"/>
    </row>
    <row r="332" spans="1:3" x14ac:dyDescent="0.25">
      <c r="A332"/>
      <c r="B332"/>
      <c r="C332"/>
    </row>
    <row r="333" spans="1:3" x14ac:dyDescent="0.25">
      <c r="A333"/>
      <c r="B333"/>
      <c r="C333"/>
    </row>
    <row r="334" spans="1:3" x14ac:dyDescent="0.25">
      <c r="A334"/>
      <c r="B334"/>
      <c r="C334"/>
    </row>
    <row r="335" spans="1:3" x14ac:dyDescent="0.25">
      <c r="A335"/>
      <c r="B335"/>
      <c r="C335"/>
    </row>
    <row r="336" spans="1:3" x14ac:dyDescent="0.25">
      <c r="A336"/>
      <c r="B336"/>
      <c r="C336"/>
    </row>
    <row r="337" spans="1:3" x14ac:dyDescent="0.25">
      <c r="A337"/>
      <c r="B337"/>
      <c r="C337"/>
    </row>
    <row r="338" spans="1:3" x14ac:dyDescent="0.25">
      <c r="A338"/>
      <c r="B338"/>
      <c r="C338"/>
    </row>
    <row r="339" spans="1:3" x14ac:dyDescent="0.25">
      <c r="A339"/>
      <c r="B339"/>
      <c r="C339"/>
    </row>
    <row r="340" spans="1:3" x14ac:dyDescent="0.25">
      <c r="A340"/>
      <c r="B340"/>
      <c r="C340"/>
    </row>
    <row r="341" spans="1:3" x14ac:dyDescent="0.25">
      <c r="A341"/>
      <c r="B341"/>
      <c r="C341"/>
    </row>
    <row r="342" spans="1:3" x14ac:dyDescent="0.25">
      <c r="A342"/>
      <c r="B342"/>
      <c r="C342"/>
    </row>
    <row r="343" spans="1:3" x14ac:dyDescent="0.25">
      <c r="A343"/>
      <c r="B343"/>
      <c r="C343"/>
    </row>
    <row r="344" spans="1:3" x14ac:dyDescent="0.25">
      <c r="A344"/>
      <c r="B344"/>
      <c r="C344"/>
    </row>
    <row r="345" spans="1:3" x14ac:dyDescent="0.25">
      <c r="A345"/>
      <c r="B345"/>
      <c r="C345"/>
    </row>
    <row r="346" spans="1:3" x14ac:dyDescent="0.25">
      <c r="A346"/>
      <c r="B346"/>
      <c r="C346"/>
    </row>
    <row r="347" spans="1:3" x14ac:dyDescent="0.25">
      <c r="A347"/>
      <c r="B347"/>
      <c r="C347"/>
    </row>
    <row r="348" spans="1:3" x14ac:dyDescent="0.25">
      <c r="A348"/>
      <c r="B348"/>
      <c r="C348"/>
    </row>
    <row r="349" spans="1:3" x14ac:dyDescent="0.25">
      <c r="A349"/>
      <c r="B349"/>
      <c r="C349"/>
    </row>
    <row r="350" spans="1:3" x14ac:dyDescent="0.25">
      <c r="A350"/>
      <c r="B350"/>
      <c r="C350"/>
    </row>
    <row r="351" spans="1:3" x14ac:dyDescent="0.25">
      <c r="A351"/>
      <c r="B351"/>
      <c r="C351"/>
    </row>
    <row r="352" spans="1:3" x14ac:dyDescent="0.25">
      <c r="A352"/>
      <c r="B352"/>
      <c r="C352"/>
    </row>
    <row r="353" spans="1:3" x14ac:dyDescent="0.25">
      <c r="A353"/>
      <c r="B353"/>
      <c r="C353"/>
    </row>
    <row r="354" spans="1:3" x14ac:dyDescent="0.25">
      <c r="A354"/>
      <c r="B354"/>
      <c r="C354"/>
    </row>
    <row r="355" spans="1:3" x14ac:dyDescent="0.25">
      <c r="A355"/>
      <c r="B355"/>
      <c r="C355"/>
    </row>
    <row r="356" spans="1:3" x14ac:dyDescent="0.25">
      <c r="A356"/>
      <c r="B356"/>
      <c r="C356"/>
    </row>
    <row r="357" spans="1:3" x14ac:dyDescent="0.25">
      <c r="A357"/>
      <c r="B357"/>
      <c r="C357"/>
    </row>
    <row r="358" spans="1:3" x14ac:dyDescent="0.25">
      <c r="A358"/>
      <c r="B358"/>
      <c r="C358"/>
    </row>
    <row r="359" spans="1:3" x14ac:dyDescent="0.25">
      <c r="A359"/>
      <c r="B359"/>
      <c r="C359"/>
    </row>
    <row r="360" spans="1:3" x14ac:dyDescent="0.25">
      <c r="A360"/>
      <c r="B360"/>
      <c r="C360"/>
    </row>
    <row r="361" spans="1:3" x14ac:dyDescent="0.25">
      <c r="A361"/>
      <c r="B361"/>
      <c r="C361"/>
    </row>
    <row r="362" spans="1:3" x14ac:dyDescent="0.25">
      <c r="A362"/>
      <c r="B362"/>
      <c r="C362"/>
    </row>
    <row r="363" spans="1:3" x14ac:dyDescent="0.25">
      <c r="A363"/>
      <c r="B363"/>
      <c r="C363"/>
    </row>
    <row r="364" spans="1:3" x14ac:dyDescent="0.25">
      <c r="A364"/>
      <c r="B364"/>
      <c r="C364"/>
    </row>
    <row r="365" spans="1:3" x14ac:dyDescent="0.25">
      <c r="A365"/>
      <c r="B365"/>
      <c r="C365"/>
    </row>
    <row r="366" spans="1:3" x14ac:dyDescent="0.25">
      <c r="A366"/>
      <c r="B366"/>
      <c r="C366"/>
    </row>
    <row r="367" spans="1:3" x14ac:dyDescent="0.25">
      <c r="A367"/>
      <c r="B367"/>
      <c r="C367"/>
    </row>
    <row r="368" spans="1:3" x14ac:dyDescent="0.25">
      <c r="A368"/>
      <c r="B368"/>
      <c r="C368"/>
    </row>
    <row r="369" spans="1:3" x14ac:dyDescent="0.25">
      <c r="A369"/>
      <c r="B369"/>
      <c r="C369"/>
    </row>
    <row r="370" spans="1:3" x14ac:dyDescent="0.25">
      <c r="A370"/>
      <c r="B370"/>
      <c r="C370"/>
    </row>
    <row r="371" spans="1:3" x14ac:dyDescent="0.25">
      <c r="A371"/>
      <c r="B371"/>
      <c r="C371"/>
    </row>
    <row r="372" spans="1:3" x14ac:dyDescent="0.25">
      <c r="A372"/>
      <c r="B372"/>
      <c r="C372"/>
    </row>
    <row r="373" spans="1:3" x14ac:dyDescent="0.25">
      <c r="A373"/>
      <c r="B373"/>
      <c r="C373"/>
    </row>
    <row r="374" spans="1:3" x14ac:dyDescent="0.25">
      <c r="A374"/>
      <c r="B374"/>
      <c r="C374"/>
    </row>
    <row r="375" spans="1:3" x14ac:dyDescent="0.25">
      <c r="A375"/>
      <c r="B375"/>
      <c r="C375"/>
    </row>
    <row r="376" spans="1:3" x14ac:dyDescent="0.25">
      <c r="A376"/>
      <c r="B376"/>
      <c r="C376"/>
    </row>
    <row r="377" spans="1:3" x14ac:dyDescent="0.25">
      <c r="A377"/>
      <c r="B377"/>
      <c r="C377"/>
    </row>
    <row r="378" spans="1:3" x14ac:dyDescent="0.25">
      <c r="A378"/>
      <c r="B378"/>
      <c r="C378"/>
    </row>
    <row r="379" spans="1:3" x14ac:dyDescent="0.25">
      <c r="A379"/>
      <c r="B379"/>
      <c r="C379"/>
    </row>
    <row r="380" spans="1:3" x14ac:dyDescent="0.25">
      <c r="A380"/>
      <c r="B380"/>
      <c r="C380"/>
    </row>
    <row r="381" spans="1:3" x14ac:dyDescent="0.25">
      <c r="A381"/>
      <c r="B381"/>
      <c r="C381"/>
    </row>
    <row r="382" spans="1:3" x14ac:dyDescent="0.25">
      <c r="A382"/>
      <c r="B382"/>
      <c r="C382"/>
    </row>
    <row r="383" spans="1:3" x14ac:dyDescent="0.25">
      <c r="A383"/>
      <c r="B383"/>
      <c r="C383"/>
    </row>
    <row r="384" spans="1:3" x14ac:dyDescent="0.25">
      <c r="A384"/>
      <c r="B384"/>
      <c r="C384"/>
    </row>
    <row r="385" spans="1:3" x14ac:dyDescent="0.25">
      <c r="A385"/>
      <c r="B385"/>
      <c r="C385"/>
    </row>
    <row r="386" spans="1:3" x14ac:dyDescent="0.25">
      <c r="A386"/>
      <c r="B386"/>
      <c r="C386"/>
    </row>
    <row r="387" spans="1:3" x14ac:dyDescent="0.25">
      <c r="A387"/>
      <c r="B387"/>
      <c r="C387"/>
    </row>
    <row r="388" spans="1:3" x14ac:dyDescent="0.25">
      <c r="A388"/>
      <c r="B388"/>
      <c r="C388"/>
    </row>
    <row r="389" spans="1:3" x14ac:dyDescent="0.25">
      <c r="A389"/>
      <c r="B389"/>
      <c r="C389"/>
    </row>
    <row r="390" spans="1:3" x14ac:dyDescent="0.25">
      <c r="A390"/>
      <c r="B390"/>
      <c r="C390"/>
    </row>
    <row r="391" spans="1:3" x14ac:dyDescent="0.25">
      <c r="A391"/>
      <c r="B391"/>
      <c r="C391"/>
    </row>
    <row r="392" spans="1:3" x14ac:dyDescent="0.25">
      <c r="A392"/>
      <c r="B392"/>
      <c r="C392"/>
    </row>
    <row r="393" spans="1:3" x14ac:dyDescent="0.25">
      <c r="A393"/>
      <c r="B393"/>
      <c r="C393"/>
    </row>
    <row r="394" spans="1:3" x14ac:dyDescent="0.25">
      <c r="A394"/>
      <c r="B394"/>
      <c r="C394"/>
    </row>
    <row r="395" spans="1:3" x14ac:dyDescent="0.25">
      <c r="A395"/>
      <c r="B395"/>
      <c r="C395"/>
    </row>
    <row r="396" spans="1:3" x14ac:dyDescent="0.25">
      <c r="A396"/>
      <c r="B396"/>
      <c r="C396"/>
    </row>
    <row r="397" spans="1:3" x14ac:dyDescent="0.25">
      <c r="A397"/>
      <c r="B397"/>
      <c r="C397"/>
    </row>
    <row r="398" spans="1:3" x14ac:dyDescent="0.25">
      <c r="A398"/>
      <c r="B398"/>
      <c r="C398"/>
    </row>
    <row r="399" spans="1:3" x14ac:dyDescent="0.25">
      <c r="A399"/>
      <c r="B399"/>
      <c r="C399"/>
    </row>
    <row r="400" spans="1:3" x14ac:dyDescent="0.25">
      <c r="A400"/>
      <c r="B400"/>
      <c r="C400"/>
    </row>
    <row r="401" spans="1:3" x14ac:dyDescent="0.25">
      <c r="A401"/>
      <c r="B401"/>
      <c r="C401"/>
    </row>
    <row r="402" spans="1:3" x14ac:dyDescent="0.25">
      <c r="A402"/>
      <c r="B402"/>
      <c r="C402"/>
    </row>
    <row r="403" spans="1:3" x14ac:dyDescent="0.25">
      <c r="A403"/>
      <c r="B403"/>
      <c r="C403"/>
    </row>
    <row r="404" spans="1:3" x14ac:dyDescent="0.25">
      <c r="A404"/>
      <c r="B404"/>
      <c r="C404"/>
    </row>
    <row r="405" spans="1:3" x14ac:dyDescent="0.25">
      <c r="A405"/>
      <c r="B405"/>
      <c r="C405"/>
    </row>
    <row r="406" spans="1:3" x14ac:dyDescent="0.25">
      <c r="A406"/>
      <c r="B406"/>
      <c r="C406"/>
    </row>
    <row r="407" spans="1:3" x14ac:dyDescent="0.25">
      <c r="A407"/>
      <c r="B407"/>
      <c r="C407"/>
    </row>
    <row r="408" spans="1:3" x14ac:dyDescent="0.25">
      <c r="A408"/>
      <c r="B408"/>
      <c r="C408"/>
    </row>
    <row r="409" spans="1:3" x14ac:dyDescent="0.25">
      <c r="A409"/>
      <c r="B409"/>
      <c r="C409"/>
    </row>
    <row r="410" spans="1:3" x14ac:dyDescent="0.25">
      <c r="A410"/>
      <c r="B410"/>
      <c r="C410"/>
    </row>
    <row r="411" spans="1:3" x14ac:dyDescent="0.25">
      <c r="A411"/>
      <c r="B411"/>
      <c r="C411"/>
    </row>
    <row r="412" spans="1:3" x14ac:dyDescent="0.25">
      <c r="A412"/>
      <c r="B412"/>
      <c r="C412"/>
    </row>
    <row r="413" spans="1:3" x14ac:dyDescent="0.25">
      <c r="A413"/>
      <c r="B413"/>
      <c r="C413"/>
    </row>
    <row r="414" spans="1:3" x14ac:dyDescent="0.25">
      <c r="A414"/>
      <c r="B414"/>
      <c r="C414"/>
    </row>
    <row r="415" spans="1:3" x14ac:dyDescent="0.25">
      <c r="A415"/>
      <c r="B415"/>
      <c r="C415"/>
    </row>
    <row r="416" spans="1:3" x14ac:dyDescent="0.25">
      <c r="A416"/>
      <c r="B416"/>
      <c r="C416"/>
    </row>
    <row r="417" spans="1:3" x14ac:dyDescent="0.25">
      <c r="A417"/>
      <c r="B417"/>
      <c r="C417"/>
    </row>
    <row r="418" spans="1:3" x14ac:dyDescent="0.25">
      <c r="A418"/>
      <c r="B418"/>
      <c r="C418"/>
    </row>
    <row r="419" spans="1:3" x14ac:dyDescent="0.25">
      <c r="A419"/>
      <c r="B419"/>
      <c r="C419"/>
    </row>
    <row r="420" spans="1:3" x14ac:dyDescent="0.25">
      <c r="A420"/>
      <c r="B420"/>
      <c r="C420"/>
    </row>
    <row r="421" spans="1:3" x14ac:dyDescent="0.25">
      <c r="A421"/>
      <c r="B421"/>
      <c r="C421"/>
    </row>
    <row r="422" spans="1:3" x14ac:dyDescent="0.25">
      <c r="A422"/>
      <c r="B422"/>
      <c r="C422"/>
    </row>
    <row r="423" spans="1:3" x14ac:dyDescent="0.25">
      <c r="A423"/>
      <c r="B423"/>
      <c r="C423"/>
    </row>
    <row r="424" spans="1:3" x14ac:dyDescent="0.25">
      <c r="A424"/>
      <c r="B424"/>
      <c r="C424"/>
    </row>
    <row r="425" spans="1:3" x14ac:dyDescent="0.25">
      <c r="A425"/>
      <c r="B425"/>
      <c r="C425"/>
    </row>
    <row r="426" spans="1:3" x14ac:dyDescent="0.25">
      <c r="A426"/>
      <c r="B426"/>
      <c r="C426"/>
    </row>
    <row r="427" spans="1:3" x14ac:dyDescent="0.25">
      <c r="A427"/>
      <c r="B427"/>
      <c r="C427"/>
    </row>
    <row r="428" spans="1:3" x14ac:dyDescent="0.25">
      <c r="A428"/>
      <c r="B428"/>
      <c r="C428"/>
    </row>
    <row r="429" spans="1:3" x14ac:dyDescent="0.25">
      <c r="A429"/>
      <c r="B429"/>
      <c r="C429"/>
    </row>
    <row r="430" spans="1:3" x14ac:dyDescent="0.25">
      <c r="A430"/>
      <c r="B430"/>
      <c r="C430"/>
    </row>
    <row r="431" spans="1:3" x14ac:dyDescent="0.25">
      <c r="A431"/>
      <c r="B431"/>
      <c r="C431"/>
    </row>
    <row r="432" spans="1:3" x14ac:dyDescent="0.25">
      <c r="A432"/>
      <c r="B432"/>
      <c r="C432"/>
    </row>
    <row r="433" spans="1:3" x14ac:dyDescent="0.25">
      <c r="A433"/>
      <c r="B433"/>
      <c r="C433"/>
    </row>
    <row r="434" spans="1:3" x14ac:dyDescent="0.25">
      <c r="A434"/>
      <c r="B434"/>
      <c r="C434"/>
    </row>
    <row r="435" spans="1:3" x14ac:dyDescent="0.25">
      <c r="A435"/>
      <c r="B435"/>
      <c r="C435"/>
    </row>
    <row r="436" spans="1:3" x14ac:dyDescent="0.25">
      <c r="A436"/>
      <c r="B436"/>
      <c r="C436"/>
    </row>
    <row r="437" spans="1:3" x14ac:dyDescent="0.25">
      <c r="A437"/>
      <c r="B437"/>
      <c r="C437"/>
    </row>
    <row r="438" spans="1:3" x14ac:dyDescent="0.25">
      <c r="A438"/>
      <c r="B438"/>
      <c r="C438"/>
    </row>
    <row r="439" spans="1:3" x14ac:dyDescent="0.25">
      <c r="A439"/>
      <c r="B439"/>
      <c r="C439"/>
    </row>
    <row r="440" spans="1:3" x14ac:dyDescent="0.25">
      <c r="A440"/>
      <c r="B440"/>
      <c r="C440"/>
    </row>
    <row r="441" spans="1:3" x14ac:dyDescent="0.25">
      <c r="A441"/>
      <c r="B441"/>
      <c r="C441"/>
    </row>
    <row r="442" spans="1:3" x14ac:dyDescent="0.25">
      <c r="A442"/>
      <c r="B442"/>
      <c r="C442"/>
    </row>
    <row r="443" spans="1:3" x14ac:dyDescent="0.25">
      <c r="A443"/>
      <c r="B443"/>
      <c r="C443"/>
    </row>
    <row r="444" spans="1:3" x14ac:dyDescent="0.25">
      <c r="A444"/>
      <c r="B444"/>
      <c r="C444"/>
    </row>
    <row r="445" spans="1:3" x14ac:dyDescent="0.25">
      <c r="A445"/>
      <c r="B445"/>
      <c r="C445"/>
    </row>
    <row r="446" spans="1:3" x14ac:dyDescent="0.25">
      <c r="A446"/>
      <c r="B446"/>
      <c r="C446"/>
    </row>
    <row r="447" spans="1:3" x14ac:dyDescent="0.25">
      <c r="A447"/>
      <c r="B447"/>
      <c r="C447"/>
    </row>
    <row r="448" spans="1:3" x14ac:dyDescent="0.25">
      <c r="A448"/>
      <c r="B448"/>
      <c r="C448"/>
    </row>
    <row r="449" spans="1:3" x14ac:dyDescent="0.25">
      <c r="A449"/>
      <c r="B449"/>
      <c r="C449"/>
    </row>
    <row r="450" spans="1:3" x14ac:dyDescent="0.25">
      <c r="A450"/>
      <c r="B450"/>
      <c r="C450"/>
    </row>
    <row r="451" spans="1:3" x14ac:dyDescent="0.25">
      <c r="A451"/>
      <c r="B451"/>
      <c r="C451"/>
    </row>
    <row r="452" spans="1:3" x14ac:dyDescent="0.25">
      <c r="A452"/>
      <c r="B452"/>
      <c r="C452"/>
    </row>
    <row r="453" spans="1:3" x14ac:dyDescent="0.25">
      <c r="A453"/>
      <c r="B453"/>
      <c r="C453"/>
    </row>
    <row r="454" spans="1:3" x14ac:dyDescent="0.25">
      <c r="A454"/>
      <c r="B454"/>
      <c r="C454"/>
    </row>
    <row r="455" spans="1:3" x14ac:dyDescent="0.25">
      <c r="A455"/>
      <c r="B455"/>
      <c r="C455"/>
    </row>
    <row r="456" spans="1:3" x14ac:dyDescent="0.25">
      <c r="A456"/>
      <c r="B456"/>
      <c r="C456"/>
    </row>
    <row r="457" spans="1:3" x14ac:dyDescent="0.25">
      <c r="A457"/>
      <c r="B457"/>
      <c r="C457"/>
    </row>
    <row r="458" spans="1:3" x14ac:dyDescent="0.25">
      <c r="A458"/>
      <c r="B458"/>
      <c r="C458"/>
    </row>
    <row r="459" spans="1:3" x14ac:dyDescent="0.25">
      <c r="A459"/>
      <c r="B459"/>
      <c r="C459"/>
    </row>
    <row r="460" spans="1:3" x14ac:dyDescent="0.25">
      <c r="A460"/>
      <c r="B460"/>
      <c r="C460"/>
    </row>
    <row r="461" spans="1:3" x14ac:dyDescent="0.25">
      <c r="A461"/>
      <c r="B461"/>
      <c r="C461"/>
    </row>
    <row r="462" spans="1:3" x14ac:dyDescent="0.25">
      <c r="A462"/>
      <c r="B462"/>
      <c r="C462"/>
    </row>
    <row r="463" spans="1:3" x14ac:dyDescent="0.25">
      <c r="A463"/>
      <c r="B463"/>
      <c r="C463"/>
    </row>
    <row r="464" spans="1:3" x14ac:dyDescent="0.25">
      <c r="A464"/>
      <c r="B464"/>
      <c r="C464"/>
    </row>
    <row r="465" spans="1:3" x14ac:dyDescent="0.25">
      <c r="A465"/>
      <c r="B465"/>
      <c r="C465"/>
    </row>
    <row r="466" spans="1:3" x14ac:dyDescent="0.25">
      <c r="A466"/>
      <c r="B466"/>
      <c r="C466"/>
    </row>
    <row r="467" spans="1:3" x14ac:dyDescent="0.25">
      <c r="A467"/>
      <c r="B467"/>
      <c r="C467"/>
    </row>
    <row r="468" spans="1:3" x14ac:dyDescent="0.25">
      <c r="A468"/>
      <c r="B468"/>
      <c r="C468"/>
    </row>
    <row r="469" spans="1:3" x14ac:dyDescent="0.25">
      <c r="A469"/>
      <c r="B469"/>
      <c r="C469"/>
    </row>
    <row r="470" spans="1:3" x14ac:dyDescent="0.25">
      <c r="A470"/>
      <c r="B470"/>
      <c r="C470"/>
    </row>
    <row r="471" spans="1:3" x14ac:dyDescent="0.25">
      <c r="A471"/>
      <c r="B471"/>
      <c r="C471"/>
    </row>
    <row r="472" spans="1:3" x14ac:dyDescent="0.25">
      <c r="A472"/>
      <c r="B472"/>
      <c r="C472"/>
    </row>
    <row r="473" spans="1:3" x14ac:dyDescent="0.25">
      <c r="A473"/>
      <c r="B473"/>
      <c r="C473"/>
    </row>
    <row r="474" spans="1:3" x14ac:dyDescent="0.25">
      <c r="A474"/>
      <c r="B474"/>
      <c r="C474"/>
    </row>
    <row r="475" spans="1:3" x14ac:dyDescent="0.25">
      <c r="A475"/>
      <c r="B475"/>
      <c r="C475"/>
    </row>
    <row r="476" spans="1:3" x14ac:dyDescent="0.25">
      <c r="A476"/>
      <c r="B476"/>
      <c r="C476"/>
    </row>
    <row r="477" spans="1:3" x14ac:dyDescent="0.25">
      <c r="A477"/>
      <c r="B477"/>
      <c r="C477"/>
    </row>
    <row r="478" spans="1:3" x14ac:dyDescent="0.25">
      <c r="A478"/>
      <c r="B478"/>
      <c r="C478"/>
    </row>
    <row r="479" spans="1:3" x14ac:dyDescent="0.25">
      <c r="A479"/>
      <c r="B479"/>
      <c r="C479"/>
    </row>
    <row r="480" spans="1:3" x14ac:dyDescent="0.25">
      <c r="A480"/>
      <c r="B480"/>
      <c r="C480"/>
    </row>
    <row r="481" spans="1:3" x14ac:dyDescent="0.25">
      <c r="A481"/>
      <c r="B481"/>
      <c r="C481"/>
    </row>
    <row r="482" spans="1:3" x14ac:dyDescent="0.25">
      <c r="A482"/>
      <c r="B482"/>
      <c r="C482"/>
    </row>
    <row r="483" spans="1:3" x14ac:dyDescent="0.25">
      <c r="A483"/>
      <c r="B483"/>
      <c r="C483"/>
    </row>
    <row r="484" spans="1:3" x14ac:dyDescent="0.25">
      <c r="A484"/>
      <c r="B484"/>
      <c r="C484"/>
    </row>
    <row r="485" spans="1:3" x14ac:dyDescent="0.25">
      <c r="A485"/>
      <c r="B485"/>
      <c r="C485"/>
    </row>
    <row r="486" spans="1:3" x14ac:dyDescent="0.25">
      <c r="A486"/>
      <c r="B486"/>
      <c r="C486"/>
    </row>
    <row r="487" spans="1:3" x14ac:dyDescent="0.25">
      <c r="A487"/>
      <c r="B487"/>
      <c r="C487"/>
    </row>
    <row r="488" spans="1:3" x14ac:dyDescent="0.25">
      <c r="A488"/>
      <c r="B488"/>
      <c r="C488"/>
    </row>
    <row r="489" spans="1:3" x14ac:dyDescent="0.25">
      <c r="A489"/>
      <c r="B489"/>
      <c r="C489"/>
    </row>
    <row r="490" spans="1:3" x14ac:dyDescent="0.25">
      <c r="A490"/>
      <c r="B490"/>
      <c r="C490"/>
    </row>
    <row r="491" spans="1:3" x14ac:dyDescent="0.25">
      <c r="A491"/>
      <c r="B491"/>
      <c r="C491"/>
    </row>
    <row r="492" spans="1:3" x14ac:dyDescent="0.25">
      <c r="A492"/>
      <c r="B492"/>
      <c r="C492"/>
    </row>
    <row r="493" spans="1:3" x14ac:dyDescent="0.25">
      <c r="A493"/>
      <c r="B493"/>
      <c r="C493"/>
    </row>
    <row r="494" spans="1:3" x14ac:dyDescent="0.25">
      <c r="A494"/>
      <c r="B494"/>
      <c r="C494"/>
    </row>
    <row r="495" spans="1:3" x14ac:dyDescent="0.25">
      <c r="A495"/>
      <c r="B495"/>
      <c r="C495"/>
    </row>
    <row r="496" spans="1:3" x14ac:dyDescent="0.25">
      <c r="A496"/>
      <c r="B496"/>
      <c r="C496"/>
    </row>
    <row r="497" spans="1:3" x14ac:dyDescent="0.25">
      <c r="A497"/>
      <c r="B497"/>
      <c r="C497"/>
    </row>
    <row r="498" spans="1:3" x14ac:dyDescent="0.25">
      <c r="A498"/>
      <c r="B498"/>
      <c r="C498"/>
    </row>
    <row r="499" spans="1:3" x14ac:dyDescent="0.25">
      <c r="A499"/>
      <c r="B499"/>
      <c r="C499"/>
    </row>
    <row r="500" spans="1:3" x14ac:dyDescent="0.25">
      <c r="A500"/>
      <c r="B500"/>
      <c r="C500"/>
    </row>
    <row r="501" spans="1:3" x14ac:dyDescent="0.25">
      <c r="A501"/>
      <c r="B501"/>
      <c r="C501"/>
    </row>
    <row r="502" spans="1:3" x14ac:dyDescent="0.25">
      <c r="A502"/>
      <c r="B502"/>
      <c r="C502"/>
    </row>
    <row r="503" spans="1:3" x14ac:dyDescent="0.25">
      <c r="A503"/>
      <c r="B503"/>
      <c r="C503"/>
    </row>
    <row r="504" spans="1:3" x14ac:dyDescent="0.25">
      <c r="A504"/>
      <c r="B504"/>
      <c r="C504"/>
    </row>
    <row r="505" spans="1:3" x14ac:dyDescent="0.25">
      <c r="A505"/>
      <c r="B505"/>
      <c r="C505"/>
    </row>
    <row r="506" spans="1:3" x14ac:dyDescent="0.25">
      <c r="A506"/>
      <c r="B506"/>
      <c r="C506"/>
    </row>
    <row r="507" spans="1:3" x14ac:dyDescent="0.25">
      <c r="A507"/>
      <c r="B507"/>
      <c r="C507"/>
    </row>
    <row r="508" spans="1:3" x14ac:dyDescent="0.25">
      <c r="A508"/>
      <c r="B508"/>
      <c r="C508"/>
    </row>
    <row r="509" spans="1:3" x14ac:dyDescent="0.25">
      <c r="A509"/>
      <c r="B509"/>
      <c r="C509"/>
    </row>
    <row r="510" spans="1:3" x14ac:dyDescent="0.25">
      <c r="A510"/>
      <c r="B510"/>
      <c r="C510"/>
    </row>
    <row r="511" spans="1:3" x14ac:dyDescent="0.25">
      <c r="A511"/>
      <c r="B511"/>
      <c r="C511"/>
    </row>
    <row r="512" spans="1:3" x14ac:dyDescent="0.25">
      <c r="A512"/>
      <c r="B512"/>
      <c r="C512"/>
    </row>
    <row r="513" spans="1:3" x14ac:dyDescent="0.25">
      <c r="A513"/>
      <c r="B513"/>
      <c r="C513"/>
    </row>
    <row r="514" spans="1:3" x14ac:dyDescent="0.25">
      <c r="A514"/>
      <c r="B514"/>
      <c r="C514"/>
    </row>
    <row r="515" spans="1:3" x14ac:dyDescent="0.25">
      <c r="A515"/>
      <c r="B515"/>
      <c r="C515"/>
    </row>
    <row r="516" spans="1:3" x14ac:dyDescent="0.25">
      <c r="A516"/>
      <c r="B516"/>
      <c r="C516"/>
    </row>
    <row r="517" spans="1:3" x14ac:dyDescent="0.25">
      <c r="A517"/>
      <c r="B517"/>
      <c r="C517"/>
    </row>
    <row r="518" spans="1:3" x14ac:dyDescent="0.25">
      <c r="A518"/>
      <c r="B518"/>
      <c r="C518"/>
    </row>
    <row r="519" spans="1:3" x14ac:dyDescent="0.25">
      <c r="A519"/>
      <c r="B519"/>
      <c r="C519"/>
    </row>
    <row r="520" spans="1:3" x14ac:dyDescent="0.25">
      <c r="A520"/>
      <c r="B520"/>
      <c r="C520"/>
    </row>
    <row r="521" spans="1:3" x14ac:dyDescent="0.25">
      <c r="A521"/>
      <c r="B521"/>
      <c r="C521"/>
    </row>
    <row r="522" spans="1:3" x14ac:dyDescent="0.25">
      <c r="A522"/>
      <c r="B522"/>
      <c r="C522"/>
    </row>
    <row r="523" spans="1:3" x14ac:dyDescent="0.25">
      <c r="A523"/>
      <c r="B523"/>
      <c r="C523"/>
    </row>
    <row r="524" spans="1:3" x14ac:dyDescent="0.25">
      <c r="A524"/>
      <c r="B524"/>
      <c r="C524"/>
    </row>
    <row r="525" spans="1:3" x14ac:dyDescent="0.25">
      <c r="A525"/>
      <c r="B525"/>
      <c r="C525"/>
    </row>
    <row r="526" spans="1:3" x14ac:dyDescent="0.25">
      <c r="A526"/>
      <c r="B526"/>
      <c r="C526"/>
    </row>
    <row r="527" spans="1:3" x14ac:dyDescent="0.25">
      <c r="A527"/>
      <c r="B527"/>
      <c r="C527"/>
    </row>
    <row r="528" spans="1:3" x14ac:dyDescent="0.25">
      <c r="A528"/>
      <c r="B528"/>
      <c r="C528"/>
    </row>
    <row r="529" spans="1:3" x14ac:dyDescent="0.25">
      <c r="A529"/>
      <c r="B529"/>
      <c r="C529"/>
    </row>
    <row r="530" spans="1:3" x14ac:dyDescent="0.25">
      <c r="A530"/>
      <c r="B530"/>
      <c r="C530"/>
    </row>
    <row r="531" spans="1:3" x14ac:dyDescent="0.25">
      <c r="A531"/>
      <c r="B531"/>
      <c r="C531"/>
    </row>
    <row r="532" spans="1:3" x14ac:dyDescent="0.25">
      <c r="A532"/>
      <c r="B532"/>
      <c r="C532"/>
    </row>
    <row r="533" spans="1:3" x14ac:dyDescent="0.25">
      <c r="A533"/>
      <c r="B533"/>
      <c r="C533"/>
    </row>
    <row r="534" spans="1:3" x14ac:dyDescent="0.25">
      <c r="A534"/>
      <c r="B534"/>
      <c r="C534"/>
    </row>
    <row r="535" spans="1:3" x14ac:dyDescent="0.25">
      <c r="A535"/>
      <c r="B535"/>
      <c r="C535"/>
    </row>
    <row r="536" spans="1:3" x14ac:dyDescent="0.25">
      <c r="A536"/>
      <c r="B536"/>
      <c r="C536"/>
    </row>
    <row r="537" spans="1:3" x14ac:dyDescent="0.25">
      <c r="A537"/>
      <c r="B537"/>
      <c r="C537"/>
    </row>
    <row r="538" spans="1:3" x14ac:dyDescent="0.25">
      <c r="A538"/>
      <c r="B538"/>
      <c r="C538"/>
    </row>
    <row r="539" spans="1:3" x14ac:dyDescent="0.25">
      <c r="A539"/>
      <c r="B539"/>
      <c r="C539"/>
    </row>
    <row r="540" spans="1:3" x14ac:dyDescent="0.25">
      <c r="A540"/>
      <c r="B540"/>
      <c r="C540"/>
    </row>
    <row r="541" spans="1:3" x14ac:dyDescent="0.25">
      <c r="A541"/>
      <c r="B541"/>
      <c r="C541"/>
    </row>
    <row r="542" spans="1:3" x14ac:dyDescent="0.25">
      <c r="A542"/>
      <c r="B542"/>
      <c r="C542"/>
    </row>
    <row r="543" spans="1:3" x14ac:dyDescent="0.25">
      <c r="A543"/>
      <c r="B543"/>
      <c r="C543"/>
    </row>
    <row r="544" spans="1:3" x14ac:dyDescent="0.25">
      <c r="A544"/>
      <c r="B544"/>
      <c r="C544"/>
    </row>
    <row r="545" spans="1:3" x14ac:dyDescent="0.25">
      <c r="A545"/>
      <c r="B545"/>
      <c r="C545"/>
    </row>
    <row r="546" spans="1:3" x14ac:dyDescent="0.25">
      <c r="A546"/>
      <c r="B546"/>
      <c r="C546"/>
    </row>
    <row r="547" spans="1:3" x14ac:dyDescent="0.25">
      <c r="A547"/>
      <c r="B547"/>
      <c r="C547"/>
    </row>
    <row r="548" spans="1:3" x14ac:dyDescent="0.25">
      <c r="A548"/>
      <c r="B548"/>
      <c r="C548"/>
    </row>
    <row r="549" spans="1:3" x14ac:dyDescent="0.25">
      <c r="A549"/>
      <c r="B549"/>
      <c r="C549"/>
    </row>
    <row r="550" spans="1:3" x14ac:dyDescent="0.25">
      <c r="A550"/>
      <c r="B550"/>
      <c r="C550"/>
    </row>
    <row r="551" spans="1:3" x14ac:dyDescent="0.25">
      <c r="A551"/>
      <c r="B551"/>
      <c r="C551"/>
    </row>
    <row r="552" spans="1:3" x14ac:dyDescent="0.25">
      <c r="A552"/>
      <c r="B552"/>
      <c r="C552"/>
    </row>
    <row r="553" spans="1:3" x14ac:dyDescent="0.25">
      <c r="A553"/>
      <c r="B553"/>
      <c r="C553"/>
    </row>
    <row r="554" spans="1:3" x14ac:dyDescent="0.25">
      <c r="A554"/>
      <c r="B554"/>
      <c r="C554"/>
    </row>
    <row r="555" spans="1:3" x14ac:dyDescent="0.25">
      <c r="A555"/>
      <c r="B555"/>
      <c r="C555"/>
    </row>
    <row r="556" spans="1:3" x14ac:dyDescent="0.25">
      <c r="A556"/>
      <c r="B556"/>
      <c r="C556"/>
    </row>
    <row r="557" spans="1:3" x14ac:dyDescent="0.25">
      <c r="A557"/>
      <c r="B557"/>
      <c r="C557"/>
    </row>
    <row r="558" spans="1:3" x14ac:dyDescent="0.25">
      <c r="A558"/>
      <c r="B558"/>
      <c r="C558"/>
    </row>
    <row r="559" spans="1:3" x14ac:dyDescent="0.25">
      <c r="A559"/>
      <c r="B559"/>
      <c r="C559"/>
    </row>
    <row r="560" spans="1:3" x14ac:dyDescent="0.25">
      <c r="A560"/>
      <c r="B560"/>
      <c r="C560"/>
    </row>
    <row r="561" spans="1:3" x14ac:dyDescent="0.25">
      <c r="A561"/>
      <c r="B561"/>
      <c r="C561"/>
    </row>
    <row r="562" spans="1:3" x14ac:dyDescent="0.25">
      <c r="A562"/>
      <c r="B562"/>
      <c r="C562"/>
    </row>
    <row r="563" spans="1:3" x14ac:dyDescent="0.25">
      <c r="A563"/>
      <c r="B563"/>
      <c r="C563"/>
    </row>
    <row r="564" spans="1:3" x14ac:dyDescent="0.25">
      <c r="A564"/>
      <c r="B564"/>
      <c r="C564"/>
    </row>
    <row r="565" spans="1:3" x14ac:dyDescent="0.25">
      <c r="A565"/>
      <c r="B565"/>
      <c r="C565"/>
    </row>
    <row r="566" spans="1:3" x14ac:dyDescent="0.25">
      <c r="A566"/>
      <c r="B566"/>
      <c r="C566"/>
    </row>
    <row r="567" spans="1:3" x14ac:dyDescent="0.25">
      <c r="A567"/>
      <c r="B567"/>
      <c r="C567"/>
    </row>
    <row r="568" spans="1:3" x14ac:dyDescent="0.25">
      <c r="A568"/>
      <c r="B568"/>
      <c r="C568"/>
    </row>
    <row r="569" spans="1:3" x14ac:dyDescent="0.25">
      <c r="A569"/>
      <c r="B569"/>
      <c r="C569"/>
    </row>
    <row r="570" spans="1:3" x14ac:dyDescent="0.25">
      <c r="A570"/>
      <c r="B570"/>
      <c r="C570"/>
    </row>
    <row r="571" spans="1:3" x14ac:dyDescent="0.25">
      <c r="A571"/>
      <c r="B571"/>
      <c r="C571"/>
    </row>
    <row r="572" spans="1:3" x14ac:dyDescent="0.25">
      <c r="A572"/>
      <c r="B572"/>
      <c r="C572"/>
    </row>
    <row r="573" spans="1:3" x14ac:dyDescent="0.25">
      <c r="A573"/>
      <c r="B573"/>
      <c r="C573"/>
    </row>
    <row r="574" spans="1:3" x14ac:dyDescent="0.25">
      <c r="A574"/>
      <c r="B574"/>
      <c r="C574"/>
    </row>
    <row r="575" spans="1:3" x14ac:dyDescent="0.25">
      <c r="A575"/>
      <c r="B575"/>
      <c r="C575"/>
    </row>
    <row r="576" spans="1:3" x14ac:dyDescent="0.25">
      <c r="A576"/>
      <c r="B576"/>
      <c r="C576"/>
    </row>
    <row r="577" spans="1:3" x14ac:dyDescent="0.25">
      <c r="A577"/>
      <c r="B577"/>
      <c r="C577"/>
    </row>
    <row r="578" spans="1:3" x14ac:dyDescent="0.25">
      <c r="A578"/>
      <c r="B578"/>
      <c r="C578"/>
    </row>
    <row r="579" spans="1:3" x14ac:dyDescent="0.25">
      <c r="A579"/>
      <c r="B579"/>
      <c r="C579"/>
    </row>
    <row r="580" spans="1:3" x14ac:dyDescent="0.25">
      <c r="A580"/>
      <c r="B580"/>
      <c r="C580"/>
    </row>
    <row r="581" spans="1:3" x14ac:dyDescent="0.25">
      <c r="A581"/>
      <c r="B581"/>
      <c r="C581"/>
    </row>
    <row r="582" spans="1:3" x14ac:dyDescent="0.25">
      <c r="A582"/>
      <c r="B582"/>
      <c r="C582"/>
    </row>
    <row r="583" spans="1:3" x14ac:dyDescent="0.25">
      <c r="A583"/>
      <c r="B583"/>
      <c r="C583"/>
    </row>
    <row r="584" spans="1:3" x14ac:dyDescent="0.25">
      <c r="A584"/>
      <c r="B584"/>
      <c r="C584"/>
    </row>
    <row r="585" spans="1:3" x14ac:dyDescent="0.25">
      <c r="A585"/>
      <c r="B585"/>
      <c r="C585"/>
    </row>
    <row r="586" spans="1:3" x14ac:dyDescent="0.25">
      <c r="A586"/>
      <c r="B586"/>
      <c r="C586"/>
    </row>
    <row r="587" spans="1:3" x14ac:dyDescent="0.25">
      <c r="A587"/>
      <c r="B587"/>
      <c r="C587"/>
    </row>
    <row r="588" spans="1:3" x14ac:dyDescent="0.25">
      <c r="A588"/>
      <c r="B588"/>
      <c r="C588"/>
    </row>
    <row r="589" spans="1:3" x14ac:dyDescent="0.25">
      <c r="A589"/>
      <c r="B589"/>
      <c r="C589"/>
    </row>
    <row r="590" spans="1:3" x14ac:dyDescent="0.25">
      <c r="A590"/>
      <c r="B590"/>
      <c r="C590"/>
    </row>
    <row r="591" spans="1:3" x14ac:dyDescent="0.25">
      <c r="A591"/>
      <c r="B591"/>
      <c r="C591"/>
    </row>
    <row r="592" spans="1:3" x14ac:dyDescent="0.25">
      <c r="A592"/>
      <c r="B592"/>
      <c r="C592"/>
    </row>
    <row r="593" spans="1:3" x14ac:dyDescent="0.25">
      <c r="A593"/>
      <c r="B593"/>
      <c r="C593"/>
    </row>
    <row r="594" spans="1:3" x14ac:dyDescent="0.25">
      <c r="A594"/>
      <c r="B594"/>
      <c r="C594"/>
    </row>
    <row r="595" spans="1:3" x14ac:dyDescent="0.25">
      <c r="A595"/>
      <c r="B595"/>
      <c r="C595"/>
    </row>
    <row r="596" spans="1:3" x14ac:dyDescent="0.25">
      <c r="A596"/>
      <c r="B596"/>
      <c r="C596"/>
    </row>
    <row r="597" spans="1:3" x14ac:dyDescent="0.25">
      <c r="A597"/>
      <c r="B597"/>
      <c r="C597"/>
    </row>
    <row r="598" spans="1:3" x14ac:dyDescent="0.25">
      <c r="A598"/>
      <c r="B598"/>
      <c r="C598"/>
    </row>
    <row r="599" spans="1:3" x14ac:dyDescent="0.25">
      <c r="A599"/>
      <c r="B599"/>
      <c r="C599"/>
    </row>
    <row r="600" spans="1:3" x14ac:dyDescent="0.25">
      <c r="A600"/>
      <c r="B600"/>
      <c r="C600"/>
    </row>
    <row r="601" spans="1:3" x14ac:dyDescent="0.25">
      <c r="A601"/>
      <c r="B601"/>
      <c r="C601"/>
    </row>
    <row r="602" spans="1:3" x14ac:dyDescent="0.25">
      <c r="A602"/>
      <c r="B602"/>
      <c r="C602"/>
    </row>
    <row r="603" spans="1:3" x14ac:dyDescent="0.25">
      <c r="A603"/>
      <c r="B603"/>
      <c r="C603"/>
    </row>
    <row r="604" spans="1:3" x14ac:dyDescent="0.25">
      <c r="A604"/>
      <c r="B604"/>
      <c r="C604"/>
    </row>
    <row r="605" spans="1:3" x14ac:dyDescent="0.25">
      <c r="A605"/>
      <c r="B605"/>
      <c r="C605"/>
    </row>
    <row r="606" spans="1:3" x14ac:dyDescent="0.25">
      <c r="A606"/>
      <c r="B606"/>
      <c r="C606"/>
    </row>
    <row r="607" spans="1:3" x14ac:dyDescent="0.25">
      <c r="A607"/>
      <c r="B607"/>
      <c r="C607"/>
    </row>
    <row r="608" spans="1:3" x14ac:dyDescent="0.25">
      <c r="A608"/>
      <c r="B608"/>
      <c r="C608"/>
    </row>
    <row r="609" spans="1:3" x14ac:dyDescent="0.25">
      <c r="A609"/>
      <c r="B609"/>
      <c r="C609"/>
    </row>
    <row r="610" spans="1:3" x14ac:dyDescent="0.25">
      <c r="A610"/>
      <c r="B610"/>
      <c r="C610"/>
    </row>
    <row r="611" spans="1:3" x14ac:dyDescent="0.25">
      <c r="A611"/>
      <c r="B611"/>
      <c r="C611"/>
    </row>
    <row r="612" spans="1:3" x14ac:dyDescent="0.25">
      <c r="A612"/>
      <c r="B612"/>
      <c r="C612"/>
    </row>
    <row r="613" spans="1:3" x14ac:dyDescent="0.25">
      <c r="A613"/>
      <c r="B613"/>
      <c r="C613"/>
    </row>
    <row r="614" spans="1:3" x14ac:dyDescent="0.25">
      <c r="A614"/>
      <c r="B614"/>
      <c r="C614"/>
    </row>
    <row r="615" spans="1:3" x14ac:dyDescent="0.25">
      <c r="A615"/>
      <c r="B615"/>
      <c r="C615"/>
    </row>
    <row r="616" spans="1:3" x14ac:dyDescent="0.25">
      <c r="A616"/>
      <c r="B616"/>
      <c r="C616"/>
    </row>
    <row r="617" spans="1:3" x14ac:dyDescent="0.25">
      <c r="A617"/>
      <c r="B617"/>
      <c r="C617"/>
    </row>
    <row r="618" spans="1:3" x14ac:dyDescent="0.25">
      <c r="A618"/>
      <c r="B618"/>
      <c r="C618"/>
    </row>
    <row r="619" spans="1:3" x14ac:dyDescent="0.25">
      <c r="A619"/>
      <c r="B619"/>
      <c r="C619"/>
    </row>
    <row r="620" spans="1:3" x14ac:dyDescent="0.25">
      <c r="A620"/>
      <c r="B620"/>
      <c r="C620"/>
    </row>
    <row r="621" spans="1:3" x14ac:dyDescent="0.25">
      <c r="A621"/>
      <c r="B621"/>
      <c r="C621"/>
    </row>
    <row r="622" spans="1:3" x14ac:dyDescent="0.25">
      <c r="A622"/>
      <c r="B622"/>
      <c r="C622"/>
    </row>
    <row r="623" spans="1:3" x14ac:dyDescent="0.25">
      <c r="A623"/>
      <c r="B623"/>
      <c r="C623"/>
    </row>
    <row r="624" spans="1:3" x14ac:dyDescent="0.25">
      <c r="A624"/>
      <c r="B624"/>
      <c r="C624"/>
    </row>
    <row r="625" spans="1:3" x14ac:dyDescent="0.25">
      <c r="A625"/>
      <c r="B625"/>
      <c r="C625"/>
    </row>
    <row r="626" spans="1:3" x14ac:dyDescent="0.25">
      <c r="A626"/>
      <c r="B626"/>
      <c r="C626"/>
    </row>
    <row r="627" spans="1:3" x14ac:dyDescent="0.25">
      <c r="A627"/>
      <c r="B627"/>
      <c r="C627"/>
    </row>
    <row r="628" spans="1:3" x14ac:dyDescent="0.25">
      <c r="A628"/>
      <c r="B628"/>
      <c r="C628"/>
    </row>
    <row r="629" spans="1:3" x14ac:dyDescent="0.25">
      <c r="A629"/>
      <c r="B629"/>
      <c r="C629"/>
    </row>
    <row r="630" spans="1:3" x14ac:dyDescent="0.25">
      <c r="A630"/>
      <c r="B630"/>
      <c r="C630"/>
    </row>
    <row r="631" spans="1:3" x14ac:dyDescent="0.25">
      <c r="A631"/>
      <c r="B631"/>
      <c r="C631"/>
    </row>
    <row r="632" spans="1:3" x14ac:dyDescent="0.25">
      <c r="A632"/>
      <c r="B632"/>
      <c r="C632"/>
    </row>
    <row r="633" spans="1:3" x14ac:dyDescent="0.25">
      <c r="A633"/>
      <c r="B633"/>
      <c r="C633"/>
    </row>
    <row r="634" spans="1:3" x14ac:dyDescent="0.25">
      <c r="A634"/>
      <c r="B634"/>
      <c r="C634"/>
    </row>
    <row r="635" spans="1:3" x14ac:dyDescent="0.25">
      <c r="A635"/>
      <c r="B635"/>
      <c r="C635"/>
    </row>
    <row r="636" spans="1:3" x14ac:dyDescent="0.25">
      <c r="A636"/>
      <c r="B636"/>
      <c r="C636"/>
    </row>
    <row r="637" spans="1:3" x14ac:dyDescent="0.25">
      <c r="A637"/>
      <c r="B637"/>
      <c r="C637"/>
    </row>
    <row r="638" spans="1:3" x14ac:dyDescent="0.25">
      <c r="A638"/>
      <c r="B638"/>
      <c r="C638"/>
    </row>
    <row r="639" spans="1:3" x14ac:dyDescent="0.25">
      <c r="A639"/>
      <c r="B639"/>
      <c r="C639"/>
    </row>
    <row r="640" spans="1:3" x14ac:dyDescent="0.25">
      <c r="A640"/>
      <c r="B640"/>
      <c r="C640"/>
    </row>
    <row r="641" spans="1:3" x14ac:dyDescent="0.25">
      <c r="A641"/>
      <c r="B641"/>
      <c r="C641"/>
    </row>
    <row r="642" spans="1:3" x14ac:dyDescent="0.25">
      <c r="A642"/>
      <c r="B642"/>
      <c r="C642"/>
    </row>
    <row r="643" spans="1:3" x14ac:dyDescent="0.25">
      <c r="A643"/>
      <c r="B643"/>
      <c r="C643"/>
    </row>
    <row r="644" spans="1:3" x14ac:dyDescent="0.25">
      <c r="A644"/>
      <c r="B644"/>
      <c r="C644"/>
    </row>
    <row r="645" spans="1:3" x14ac:dyDescent="0.25">
      <c r="A645"/>
      <c r="B645"/>
      <c r="C645"/>
    </row>
    <row r="646" spans="1:3" x14ac:dyDescent="0.25">
      <c r="A646"/>
      <c r="B646"/>
      <c r="C646"/>
    </row>
    <row r="647" spans="1:3" x14ac:dyDescent="0.25">
      <c r="A647"/>
      <c r="B647"/>
      <c r="C647"/>
    </row>
    <row r="648" spans="1:3" x14ac:dyDescent="0.25">
      <c r="A648"/>
      <c r="B648"/>
      <c r="C648"/>
    </row>
    <row r="649" spans="1:3" x14ac:dyDescent="0.25">
      <c r="A649"/>
      <c r="B649"/>
      <c r="C649"/>
    </row>
    <row r="650" spans="1:3" x14ac:dyDescent="0.25">
      <c r="A650"/>
      <c r="B650"/>
      <c r="C650"/>
    </row>
    <row r="651" spans="1:3" x14ac:dyDescent="0.25">
      <c r="A651"/>
      <c r="B651"/>
      <c r="C651"/>
    </row>
    <row r="652" spans="1:3" x14ac:dyDescent="0.25">
      <c r="A652"/>
      <c r="B652"/>
      <c r="C652"/>
    </row>
    <row r="653" spans="1:3" x14ac:dyDescent="0.25">
      <c r="A653"/>
      <c r="B653"/>
      <c r="C653"/>
    </row>
    <row r="654" spans="1:3" x14ac:dyDescent="0.25">
      <c r="A654"/>
      <c r="B654"/>
      <c r="C654"/>
    </row>
    <row r="655" spans="1:3" x14ac:dyDescent="0.25">
      <c r="A655"/>
      <c r="B655"/>
      <c r="C655"/>
    </row>
    <row r="656" spans="1:3" x14ac:dyDescent="0.25">
      <c r="A656"/>
      <c r="B656"/>
      <c r="C656"/>
    </row>
    <row r="657" spans="1:3" x14ac:dyDescent="0.25">
      <c r="A657"/>
      <c r="B657"/>
      <c r="C657"/>
    </row>
    <row r="658" spans="1:3" x14ac:dyDescent="0.25">
      <c r="A658"/>
      <c r="B658"/>
      <c r="C658"/>
    </row>
    <row r="659" spans="1:3" x14ac:dyDescent="0.25">
      <c r="A659"/>
      <c r="B659"/>
      <c r="C659"/>
    </row>
    <row r="660" spans="1:3" x14ac:dyDescent="0.25">
      <c r="A660"/>
      <c r="B660"/>
      <c r="C660"/>
    </row>
    <row r="661" spans="1:3" x14ac:dyDescent="0.25">
      <c r="A661"/>
      <c r="B661"/>
      <c r="C661"/>
    </row>
    <row r="662" spans="1:3" x14ac:dyDescent="0.25">
      <c r="A662"/>
      <c r="B662"/>
      <c r="C662"/>
    </row>
    <row r="663" spans="1:3" x14ac:dyDescent="0.25">
      <c r="A663"/>
      <c r="B663"/>
      <c r="C663"/>
    </row>
    <row r="664" spans="1:3" x14ac:dyDescent="0.25">
      <c r="A664"/>
      <c r="B664"/>
      <c r="C664"/>
    </row>
    <row r="665" spans="1:3" x14ac:dyDescent="0.25">
      <c r="A665"/>
      <c r="B665"/>
      <c r="C665"/>
    </row>
    <row r="666" spans="1:3" x14ac:dyDescent="0.25">
      <c r="A666"/>
      <c r="B666"/>
      <c r="C666"/>
    </row>
    <row r="667" spans="1:3" x14ac:dyDescent="0.25">
      <c r="A667"/>
      <c r="B667"/>
      <c r="C667"/>
    </row>
    <row r="668" spans="1:3" x14ac:dyDescent="0.25">
      <c r="A668"/>
      <c r="B668"/>
      <c r="C668"/>
    </row>
    <row r="669" spans="1:3" x14ac:dyDescent="0.25">
      <c r="A669"/>
      <c r="B669"/>
      <c r="C669"/>
    </row>
    <row r="670" spans="1:3" x14ac:dyDescent="0.25">
      <c r="A670"/>
      <c r="B670"/>
      <c r="C670"/>
    </row>
    <row r="671" spans="1:3" x14ac:dyDescent="0.25">
      <c r="A671"/>
      <c r="B671"/>
      <c r="C671"/>
    </row>
    <row r="672" spans="1:3" x14ac:dyDescent="0.25">
      <c r="A672"/>
      <c r="B672"/>
      <c r="C672"/>
    </row>
    <row r="673" spans="1:3" x14ac:dyDescent="0.25">
      <c r="A673"/>
      <c r="B673"/>
      <c r="C673"/>
    </row>
    <row r="674" spans="1:3" x14ac:dyDescent="0.25">
      <c r="A674"/>
      <c r="B674"/>
      <c r="C674"/>
    </row>
    <row r="675" spans="1:3" x14ac:dyDescent="0.25">
      <c r="A675"/>
      <c r="B675"/>
      <c r="C675"/>
    </row>
    <row r="676" spans="1:3" x14ac:dyDescent="0.25">
      <c r="A676"/>
      <c r="B676"/>
      <c r="C676"/>
    </row>
    <row r="677" spans="1:3" x14ac:dyDescent="0.25">
      <c r="A677"/>
      <c r="B677"/>
      <c r="C677"/>
    </row>
    <row r="678" spans="1:3" x14ac:dyDescent="0.25">
      <c r="A678"/>
      <c r="B678"/>
      <c r="C678"/>
    </row>
    <row r="679" spans="1:3" x14ac:dyDescent="0.25">
      <c r="A679"/>
      <c r="B679"/>
      <c r="C679"/>
    </row>
    <row r="680" spans="1:3" x14ac:dyDescent="0.25">
      <c r="A680"/>
      <c r="B680"/>
      <c r="C680"/>
    </row>
    <row r="681" spans="1:3" x14ac:dyDescent="0.25">
      <c r="A681"/>
      <c r="B681"/>
      <c r="C681"/>
    </row>
    <row r="682" spans="1:3" x14ac:dyDescent="0.25">
      <c r="A682"/>
      <c r="B682"/>
      <c r="C682"/>
    </row>
    <row r="683" spans="1:3" x14ac:dyDescent="0.25">
      <c r="A683"/>
      <c r="B683"/>
      <c r="C683"/>
    </row>
    <row r="684" spans="1:3" x14ac:dyDescent="0.25">
      <c r="A684"/>
      <c r="B684"/>
      <c r="C684"/>
    </row>
    <row r="685" spans="1:3" x14ac:dyDescent="0.25">
      <c r="A685"/>
      <c r="B685"/>
      <c r="C685"/>
    </row>
    <row r="686" spans="1:3" x14ac:dyDescent="0.25">
      <c r="A686"/>
      <c r="B686"/>
      <c r="C686"/>
    </row>
    <row r="687" spans="1:3" x14ac:dyDescent="0.25">
      <c r="A687"/>
      <c r="B687"/>
      <c r="C687"/>
    </row>
    <row r="688" spans="1:3" x14ac:dyDescent="0.25">
      <c r="A688"/>
      <c r="B688"/>
      <c r="C688"/>
    </row>
    <row r="689" spans="1:3" x14ac:dyDescent="0.25">
      <c r="A689"/>
      <c r="B689"/>
      <c r="C689"/>
    </row>
    <row r="690" spans="1:3" x14ac:dyDescent="0.25">
      <c r="A690"/>
      <c r="B690"/>
      <c r="C690"/>
    </row>
    <row r="691" spans="1:3" x14ac:dyDescent="0.25">
      <c r="A691"/>
      <c r="B691"/>
      <c r="C691"/>
    </row>
    <row r="692" spans="1:3" x14ac:dyDescent="0.25">
      <c r="A692"/>
      <c r="B692"/>
      <c r="C692"/>
    </row>
    <row r="693" spans="1:3" x14ac:dyDescent="0.25">
      <c r="A693"/>
      <c r="B693"/>
      <c r="C693"/>
    </row>
    <row r="694" spans="1:3" x14ac:dyDescent="0.25">
      <c r="A694"/>
      <c r="B694"/>
      <c r="C694"/>
    </row>
    <row r="695" spans="1:3" x14ac:dyDescent="0.25">
      <c r="A695"/>
      <c r="B695"/>
      <c r="C695"/>
    </row>
    <row r="696" spans="1:3" x14ac:dyDescent="0.25">
      <c r="A696"/>
      <c r="B696"/>
      <c r="C696"/>
    </row>
    <row r="697" spans="1:3" x14ac:dyDescent="0.25">
      <c r="A697"/>
      <c r="B697"/>
      <c r="C697"/>
    </row>
    <row r="698" spans="1:3" x14ac:dyDescent="0.25">
      <c r="A698"/>
      <c r="B698"/>
      <c r="C698"/>
    </row>
    <row r="699" spans="1:3" x14ac:dyDescent="0.25">
      <c r="A699"/>
      <c r="B699"/>
      <c r="C699"/>
    </row>
    <row r="700" spans="1:3" x14ac:dyDescent="0.25">
      <c r="A700"/>
      <c r="B700"/>
      <c r="C700"/>
    </row>
    <row r="701" spans="1:3" x14ac:dyDescent="0.25">
      <c r="A701"/>
      <c r="B701"/>
      <c r="C701"/>
    </row>
    <row r="702" spans="1:3" x14ac:dyDescent="0.25">
      <c r="A702"/>
      <c r="B702"/>
      <c r="C702"/>
    </row>
    <row r="703" spans="1:3" x14ac:dyDescent="0.25">
      <c r="A703"/>
      <c r="B703"/>
      <c r="C703"/>
    </row>
    <row r="704" spans="1:3" x14ac:dyDescent="0.25">
      <c r="A704"/>
      <c r="B704"/>
      <c r="C704"/>
    </row>
    <row r="705" spans="1:3" x14ac:dyDescent="0.25">
      <c r="A705"/>
      <c r="B705"/>
      <c r="C705"/>
    </row>
    <row r="706" spans="1:3" x14ac:dyDescent="0.25">
      <c r="A706"/>
      <c r="B706"/>
      <c r="C706"/>
    </row>
    <row r="707" spans="1:3" x14ac:dyDescent="0.25">
      <c r="A707"/>
      <c r="B707"/>
      <c r="C707"/>
    </row>
    <row r="708" spans="1:3" x14ac:dyDescent="0.25">
      <c r="A708"/>
      <c r="B708"/>
      <c r="C708"/>
    </row>
    <row r="709" spans="1:3" x14ac:dyDescent="0.25">
      <c r="A709"/>
      <c r="B709"/>
      <c r="C709"/>
    </row>
    <row r="710" spans="1:3" x14ac:dyDescent="0.25">
      <c r="A710"/>
      <c r="B710"/>
      <c r="C710"/>
    </row>
    <row r="711" spans="1:3" x14ac:dyDescent="0.25">
      <c r="A711"/>
      <c r="B711"/>
      <c r="C711"/>
    </row>
    <row r="712" spans="1:3" x14ac:dyDescent="0.25">
      <c r="A712"/>
      <c r="B712"/>
      <c r="C712"/>
    </row>
    <row r="713" spans="1:3" x14ac:dyDescent="0.25">
      <c r="A713"/>
      <c r="B713"/>
      <c r="C713"/>
    </row>
    <row r="714" spans="1:3" x14ac:dyDescent="0.25">
      <c r="A714"/>
      <c r="B714"/>
      <c r="C714"/>
    </row>
    <row r="715" spans="1:3" x14ac:dyDescent="0.25">
      <c r="A715"/>
      <c r="B715"/>
      <c r="C715"/>
    </row>
    <row r="716" spans="1:3" x14ac:dyDescent="0.25">
      <c r="A716"/>
      <c r="B716"/>
      <c r="C716"/>
    </row>
    <row r="717" spans="1:3" x14ac:dyDescent="0.25">
      <c r="A717"/>
      <c r="B717"/>
      <c r="C717"/>
    </row>
    <row r="718" spans="1:3" x14ac:dyDescent="0.25">
      <c r="A718"/>
      <c r="B718"/>
      <c r="C718"/>
    </row>
    <row r="719" spans="1:3" x14ac:dyDescent="0.25">
      <c r="A719"/>
      <c r="B719"/>
      <c r="C719"/>
    </row>
    <row r="720" spans="1:3" x14ac:dyDescent="0.25">
      <c r="A720"/>
      <c r="B720"/>
      <c r="C720"/>
    </row>
    <row r="721" spans="1:3" x14ac:dyDescent="0.25">
      <c r="A721"/>
      <c r="B721"/>
      <c r="C721"/>
    </row>
    <row r="722" spans="1:3" x14ac:dyDescent="0.25">
      <c r="A722"/>
      <c r="B722"/>
      <c r="C722"/>
    </row>
    <row r="723" spans="1:3" x14ac:dyDescent="0.25">
      <c r="A723"/>
      <c r="B723"/>
      <c r="C723"/>
    </row>
    <row r="724" spans="1:3" x14ac:dyDescent="0.25">
      <c r="A724"/>
      <c r="B724"/>
      <c r="C724"/>
    </row>
    <row r="725" spans="1:3" x14ac:dyDescent="0.25">
      <c r="A725"/>
      <c r="B725"/>
      <c r="C725"/>
    </row>
    <row r="726" spans="1:3" x14ac:dyDescent="0.25">
      <c r="A726"/>
      <c r="B726"/>
      <c r="C726"/>
    </row>
    <row r="727" spans="1:3" x14ac:dyDescent="0.25">
      <c r="A727"/>
      <c r="B727"/>
      <c r="C727"/>
    </row>
    <row r="728" spans="1:3" x14ac:dyDescent="0.25">
      <c r="A728"/>
      <c r="B728"/>
      <c r="C728"/>
    </row>
    <row r="729" spans="1:3" x14ac:dyDescent="0.25">
      <c r="A729"/>
      <c r="B729"/>
      <c r="C729"/>
    </row>
    <row r="730" spans="1:3" x14ac:dyDescent="0.25">
      <c r="A730"/>
      <c r="B730"/>
      <c r="C730"/>
    </row>
    <row r="731" spans="1:3" x14ac:dyDescent="0.25">
      <c r="A731"/>
      <c r="B731"/>
      <c r="C731"/>
    </row>
    <row r="732" spans="1:3" x14ac:dyDescent="0.25">
      <c r="A732"/>
      <c r="B732"/>
      <c r="C732"/>
    </row>
    <row r="733" spans="1:3" x14ac:dyDescent="0.25">
      <c r="A733"/>
      <c r="B733"/>
      <c r="C733"/>
    </row>
    <row r="734" spans="1:3" x14ac:dyDescent="0.25">
      <c r="A734"/>
      <c r="B734"/>
      <c r="C734"/>
    </row>
    <row r="735" spans="1:3" x14ac:dyDescent="0.25">
      <c r="A735"/>
      <c r="B735"/>
      <c r="C735"/>
    </row>
    <row r="736" spans="1:3" x14ac:dyDescent="0.25">
      <c r="A736"/>
      <c r="B736"/>
      <c r="C736"/>
    </row>
    <row r="737" spans="1:3" x14ac:dyDescent="0.25">
      <c r="A737"/>
      <c r="B737"/>
      <c r="C737"/>
    </row>
    <row r="738" spans="1:3" x14ac:dyDescent="0.25">
      <c r="A738"/>
      <c r="B738"/>
      <c r="C738"/>
    </row>
    <row r="739" spans="1:3" x14ac:dyDescent="0.25">
      <c r="A739"/>
      <c r="B739"/>
      <c r="C739"/>
    </row>
    <row r="740" spans="1:3" x14ac:dyDescent="0.25">
      <c r="A740"/>
      <c r="B740"/>
      <c r="C740"/>
    </row>
    <row r="741" spans="1:3" x14ac:dyDescent="0.25">
      <c r="A741"/>
      <c r="B741"/>
      <c r="C741"/>
    </row>
    <row r="742" spans="1:3" x14ac:dyDescent="0.25">
      <c r="A742"/>
      <c r="B742"/>
      <c r="C742"/>
    </row>
    <row r="743" spans="1:3" x14ac:dyDescent="0.25">
      <c r="A743"/>
      <c r="B743"/>
      <c r="C743"/>
    </row>
    <row r="744" spans="1:3" x14ac:dyDescent="0.25">
      <c r="A744"/>
      <c r="B744"/>
      <c r="C744"/>
    </row>
    <row r="745" spans="1:3" x14ac:dyDescent="0.25">
      <c r="A745"/>
      <c r="B745"/>
      <c r="C745"/>
    </row>
    <row r="746" spans="1:3" x14ac:dyDescent="0.25">
      <c r="A746"/>
      <c r="B746"/>
      <c r="C746"/>
    </row>
    <row r="747" spans="1:3" x14ac:dyDescent="0.25">
      <c r="A747"/>
      <c r="B747"/>
      <c r="C747"/>
    </row>
    <row r="748" spans="1:3" x14ac:dyDescent="0.25">
      <c r="A748"/>
      <c r="B748"/>
      <c r="C748"/>
    </row>
    <row r="749" spans="1:3" x14ac:dyDescent="0.25">
      <c r="A749"/>
      <c r="B749"/>
      <c r="C749"/>
    </row>
    <row r="750" spans="1:3" x14ac:dyDescent="0.25">
      <c r="A750"/>
      <c r="B750"/>
      <c r="C750"/>
    </row>
    <row r="751" spans="1:3" x14ac:dyDescent="0.25">
      <c r="A751"/>
      <c r="B751"/>
      <c r="C751"/>
    </row>
    <row r="752" spans="1:3" x14ac:dyDescent="0.25">
      <c r="A752"/>
      <c r="B752"/>
      <c r="C752"/>
    </row>
    <row r="753" spans="1:3" x14ac:dyDescent="0.25">
      <c r="A753"/>
      <c r="B753"/>
      <c r="C753"/>
    </row>
    <row r="754" spans="1:3" x14ac:dyDescent="0.25">
      <c r="A754"/>
      <c r="B754"/>
      <c r="C754"/>
    </row>
    <row r="755" spans="1:3" x14ac:dyDescent="0.25">
      <c r="A755"/>
      <c r="B755"/>
      <c r="C755"/>
    </row>
    <row r="756" spans="1:3" x14ac:dyDescent="0.25">
      <c r="A756"/>
      <c r="B756"/>
      <c r="C756"/>
    </row>
    <row r="757" spans="1:3" x14ac:dyDescent="0.25">
      <c r="A757"/>
      <c r="B757"/>
      <c r="C757"/>
    </row>
    <row r="758" spans="1:3" x14ac:dyDescent="0.25">
      <c r="A758"/>
      <c r="B758"/>
      <c r="C758"/>
    </row>
    <row r="759" spans="1:3" x14ac:dyDescent="0.25">
      <c r="A759"/>
      <c r="B759"/>
      <c r="C759"/>
    </row>
    <row r="760" spans="1:3" x14ac:dyDescent="0.25">
      <c r="A760"/>
      <c r="B760"/>
      <c r="C760"/>
    </row>
    <row r="761" spans="1:3" x14ac:dyDescent="0.25">
      <c r="A761"/>
      <c r="B761"/>
      <c r="C761"/>
    </row>
    <row r="762" spans="1:3" x14ac:dyDescent="0.25">
      <c r="A762"/>
      <c r="B762"/>
      <c r="C762"/>
    </row>
    <row r="763" spans="1:3" x14ac:dyDescent="0.25">
      <c r="A763"/>
      <c r="B763"/>
      <c r="C763"/>
    </row>
    <row r="764" spans="1:3" x14ac:dyDescent="0.25">
      <c r="A764"/>
      <c r="B764"/>
      <c r="C764"/>
    </row>
    <row r="765" spans="1:3" x14ac:dyDescent="0.25">
      <c r="A765"/>
      <c r="B765"/>
      <c r="C765"/>
    </row>
    <row r="766" spans="1:3" x14ac:dyDescent="0.25">
      <c r="A766"/>
      <c r="B766"/>
      <c r="C766"/>
    </row>
    <row r="767" spans="1:3" x14ac:dyDescent="0.25">
      <c r="A767"/>
      <c r="B767"/>
      <c r="C767"/>
    </row>
    <row r="768" spans="1:3" x14ac:dyDescent="0.25">
      <c r="A768"/>
      <c r="B768"/>
      <c r="C768"/>
    </row>
    <row r="769" spans="1:3" x14ac:dyDescent="0.25">
      <c r="A769"/>
      <c r="B769"/>
      <c r="C769"/>
    </row>
    <row r="770" spans="1:3" x14ac:dyDescent="0.25">
      <c r="A770"/>
      <c r="B770"/>
      <c r="C770"/>
    </row>
    <row r="771" spans="1:3" x14ac:dyDescent="0.25">
      <c r="A771"/>
      <c r="B771"/>
      <c r="C771"/>
    </row>
    <row r="772" spans="1:3" x14ac:dyDescent="0.25">
      <c r="A772"/>
      <c r="B772"/>
      <c r="C772"/>
    </row>
    <row r="773" spans="1:3" x14ac:dyDescent="0.25">
      <c r="A773"/>
      <c r="B773"/>
      <c r="C773"/>
    </row>
    <row r="774" spans="1:3" x14ac:dyDescent="0.25">
      <c r="A774"/>
      <c r="B774"/>
      <c r="C774"/>
    </row>
    <row r="775" spans="1:3" x14ac:dyDescent="0.25">
      <c r="A775"/>
      <c r="B775"/>
      <c r="C775"/>
    </row>
    <row r="776" spans="1:3" x14ac:dyDescent="0.25">
      <c r="A776"/>
      <c r="B776"/>
      <c r="C776"/>
    </row>
    <row r="777" spans="1:3" x14ac:dyDescent="0.25">
      <c r="A777"/>
      <c r="B777"/>
      <c r="C777"/>
    </row>
    <row r="778" spans="1:3" x14ac:dyDescent="0.25">
      <c r="A778"/>
      <c r="B778"/>
      <c r="C778"/>
    </row>
    <row r="779" spans="1:3" x14ac:dyDescent="0.25">
      <c r="A779"/>
      <c r="B779"/>
      <c r="C779"/>
    </row>
    <row r="780" spans="1:3" x14ac:dyDescent="0.25">
      <c r="A780"/>
      <c r="B780"/>
      <c r="C780"/>
    </row>
    <row r="781" spans="1:3" x14ac:dyDescent="0.25">
      <c r="A781"/>
      <c r="B781"/>
      <c r="C781"/>
    </row>
    <row r="782" spans="1:3" x14ac:dyDescent="0.25">
      <c r="A782"/>
      <c r="B782"/>
      <c r="C782"/>
    </row>
    <row r="783" spans="1:3" x14ac:dyDescent="0.25">
      <c r="A783"/>
      <c r="B783"/>
      <c r="C783"/>
    </row>
    <row r="784" spans="1:3" x14ac:dyDescent="0.25">
      <c r="A784"/>
      <c r="B784"/>
      <c r="C784"/>
    </row>
    <row r="785" spans="1:3" x14ac:dyDescent="0.25">
      <c r="A785"/>
      <c r="B785"/>
      <c r="C785"/>
    </row>
    <row r="786" spans="1:3" x14ac:dyDescent="0.25">
      <c r="A786"/>
      <c r="B786"/>
      <c r="C786"/>
    </row>
    <row r="787" spans="1:3" x14ac:dyDescent="0.25">
      <c r="A787"/>
      <c r="B787"/>
      <c r="C787"/>
    </row>
    <row r="788" spans="1:3" x14ac:dyDescent="0.25">
      <c r="A788"/>
      <c r="B788"/>
      <c r="C788"/>
    </row>
    <row r="789" spans="1:3" x14ac:dyDescent="0.25">
      <c r="A789"/>
      <c r="B789"/>
      <c r="C789"/>
    </row>
    <row r="790" spans="1:3" x14ac:dyDescent="0.25">
      <c r="A790"/>
      <c r="B790"/>
      <c r="C790"/>
    </row>
    <row r="791" spans="1:3" x14ac:dyDescent="0.25">
      <c r="A791"/>
      <c r="B791"/>
      <c r="C791"/>
    </row>
    <row r="792" spans="1:3" x14ac:dyDescent="0.25">
      <c r="A792"/>
      <c r="B792"/>
      <c r="C792"/>
    </row>
    <row r="793" spans="1:3" x14ac:dyDescent="0.25">
      <c r="A793"/>
      <c r="B793"/>
      <c r="C793"/>
    </row>
    <row r="794" spans="1:3" x14ac:dyDescent="0.25">
      <c r="A794"/>
      <c r="B794"/>
      <c r="C794"/>
    </row>
    <row r="795" spans="1:3" x14ac:dyDescent="0.25">
      <c r="A795"/>
      <c r="B795"/>
      <c r="C795"/>
    </row>
    <row r="796" spans="1:3" x14ac:dyDescent="0.25">
      <c r="A796"/>
      <c r="B796"/>
      <c r="C796"/>
    </row>
    <row r="797" spans="1:3" x14ac:dyDescent="0.25">
      <c r="A797"/>
      <c r="B797"/>
      <c r="C797"/>
    </row>
    <row r="798" spans="1:3" x14ac:dyDescent="0.25">
      <c r="A798"/>
      <c r="B798"/>
      <c r="C798"/>
    </row>
    <row r="799" spans="1:3" x14ac:dyDescent="0.25">
      <c r="A799"/>
      <c r="B799"/>
      <c r="C799"/>
    </row>
    <row r="800" spans="1:3" x14ac:dyDescent="0.25">
      <c r="A800"/>
      <c r="B800"/>
      <c r="C800"/>
    </row>
    <row r="801" spans="1:3" x14ac:dyDescent="0.25">
      <c r="A801"/>
      <c r="B801"/>
      <c r="C801"/>
    </row>
    <row r="802" spans="1:3" x14ac:dyDescent="0.25">
      <c r="A802"/>
      <c r="B802"/>
      <c r="C802"/>
    </row>
    <row r="803" spans="1:3" x14ac:dyDescent="0.25">
      <c r="A803"/>
      <c r="B803"/>
      <c r="C803"/>
    </row>
    <row r="804" spans="1:3" x14ac:dyDescent="0.25">
      <c r="A804"/>
      <c r="B804"/>
      <c r="C804"/>
    </row>
    <row r="805" spans="1:3" x14ac:dyDescent="0.25">
      <c r="A805"/>
      <c r="B805"/>
      <c r="C805"/>
    </row>
    <row r="806" spans="1:3" x14ac:dyDescent="0.25">
      <c r="A806"/>
      <c r="B806"/>
      <c r="C806"/>
    </row>
    <row r="807" spans="1:3" x14ac:dyDescent="0.25">
      <c r="A807"/>
      <c r="B807"/>
      <c r="C807"/>
    </row>
    <row r="808" spans="1:3" x14ac:dyDescent="0.25">
      <c r="A808"/>
      <c r="B808"/>
      <c r="C808"/>
    </row>
    <row r="809" spans="1:3" x14ac:dyDescent="0.25">
      <c r="A809"/>
      <c r="B809"/>
      <c r="C809"/>
    </row>
    <row r="810" spans="1:3" x14ac:dyDescent="0.25">
      <c r="A810"/>
      <c r="B810"/>
      <c r="C810"/>
    </row>
    <row r="811" spans="1:3" x14ac:dyDescent="0.25">
      <c r="A811"/>
      <c r="B811"/>
      <c r="C811"/>
    </row>
    <row r="812" spans="1:3" x14ac:dyDescent="0.25">
      <c r="A812"/>
      <c r="B812"/>
      <c r="C812"/>
    </row>
    <row r="813" spans="1:3" x14ac:dyDescent="0.25">
      <c r="A813"/>
      <c r="B813"/>
      <c r="C813"/>
    </row>
    <row r="814" spans="1:3" x14ac:dyDescent="0.25">
      <c r="A814"/>
      <c r="B814"/>
      <c r="C814"/>
    </row>
    <row r="815" spans="1:3" x14ac:dyDescent="0.25">
      <c r="A815"/>
      <c r="B815"/>
      <c r="C815"/>
    </row>
    <row r="816" spans="1:3" x14ac:dyDescent="0.25">
      <c r="A816"/>
      <c r="B816"/>
      <c r="C816"/>
    </row>
    <row r="817" spans="1:3" x14ac:dyDescent="0.25">
      <c r="A817"/>
      <c r="B817"/>
      <c r="C817"/>
    </row>
    <row r="818" spans="1:3" x14ac:dyDescent="0.25">
      <c r="A818"/>
      <c r="B818"/>
      <c r="C818"/>
    </row>
    <row r="819" spans="1:3" x14ac:dyDescent="0.25">
      <c r="A819"/>
      <c r="B819"/>
      <c r="C819"/>
    </row>
    <row r="820" spans="1:3" x14ac:dyDescent="0.25">
      <c r="A820"/>
      <c r="B820"/>
      <c r="C820"/>
    </row>
    <row r="821" spans="1:3" x14ac:dyDescent="0.25">
      <c r="A821"/>
      <c r="B821"/>
      <c r="C821"/>
    </row>
    <row r="822" spans="1:3" x14ac:dyDescent="0.25">
      <c r="A822"/>
      <c r="B822"/>
      <c r="C822"/>
    </row>
    <row r="823" spans="1:3" x14ac:dyDescent="0.25">
      <c r="A823"/>
      <c r="B823"/>
      <c r="C823"/>
    </row>
    <row r="824" spans="1:3" x14ac:dyDescent="0.25">
      <c r="A824"/>
      <c r="B824"/>
      <c r="C824"/>
    </row>
    <row r="825" spans="1:3" x14ac:dyDescent="0.25">
      <c r="A825"/>
      <c r="B825"/>
      <c r="C825"/>
    </row>
    <row r="826" spans="1:3" x14ac:dyDescent="0.25">
      <c r="A826"/>
      <c r="B826"/>
      <c r="C826"/>
    </row>
    <row r="827" spans="1:3" x14ac:dyDescent="0.25">
      <c r="A827"/>
      <c r="B827"/>
      <c r="C827"/>
    </row>
    <row r="828" spans="1:3" x14ac:dyDescent="0.25">
      <c r="A828"/>
      <c r="B828"/>
      <c r="C828"/>
    </row>
    <row r="829" spans="1:3" x14ac:dyDescent="0.25">
      <c r="A829"/>
      <c r="B829"/>
      <c r="C829"/>
    </row>
    <row r="830" spans="1:3" x14ac:dyDescent="0.25">
      <c r="A830"/>
      <c r="B830"/>
      <c r="C830"/>
    </row>
    <row r="831" spans="1:3" x14ac:dyDescent="0.25">
      <c r="A831"/>
      <c r="B831"/>
      <c r="C831"/>
    </row>
    <row r="832" spans="1:3" x14ac:dyDescent="0.25">
      <c r="A832"/>
      <c r="B832"/>
      <c r="C832"/>
    </row>
    <row r="833" spans="1:3" x14ac:dyDescent="0.25">
      <c r="A833"/>
      <c r="B833"/>
      <c r="C833"/>
    </row>
    <row r="834" spans="1:3" x14ac:dyDescent="0.25">
      <c r="A834"/>
      <c r="B834"/>
      <c r="C834"/>
    </row>
    <row r="835" spans="1:3" x14ac:dyDescent="0.25">
      <c r="A835"/>
      <c r="B835"/>
      <c r="C835"/>
    </row>
    <row r="836" spans="1:3" x14ac:dyDescent="0.25">
      <c r="A836"/>
      <c r="B836"/>
      <c r="C836"/>
    </row>
    <row r="837" spans="1:3" x14ac:dyDescent="0.25">
      <c r="A837"/>
      <c r="B837"/>
      <c r="C837"/>
    </row>
    <row r="838" spans="1:3" x14ac:dyDescent="0.25">
      <c r="A838"/>
      <c r="B838"/>
      <c r="C838"/>
    </row>
    <row r="839" spans="1:3" x14ac:dyDescent="0.25">
      <c r="A839"/>
      <c r="B839"/>
      <c r="C839"/>
    </row>
    <row r="840" spans="1:3" x14ac:dyDescent="0.25">
      <c r="A840"/>
      <c r="B840"/>
      <c r="C840"/>
    </row>
    <row r="841" spans="1:3" x14ac:dyDescent="0.25">
      <c r="A841"/>
      <c r="B841"/>
      <c r="C841"/>
    </row>
    <row r="842" spans="1:3" x14ac:dyDescent="0.25">
      <c r="A842"/>
      <c r="B842"/>
      <c r="C842"/>
    </row>
    <row r="843" spans="1:3" x14ac:dyDescent="0.25">
      <c r="A843"/>
      <c r="B843"/>
      <c r="C843"/>
    </row>
    <row r="844" spans="1:3" x14ac:dyDescent="0.25">
      <c r="A844"/>
      <c r="B844"/>
      <c r="C844"/>
    </row>
    <row r="845" spans="1:3" x14ac:dyDescent="0.25">
      <c r="A845"/>
      <c r="B845"/>
      <c r="C845"/>
    </row>
    <row r="846" spans="1:3" x14ac:dyDescent="0.25">
      <c r="A846"/>
      <c r="B846"/>
      <c r="C846"/>
    </row>
    <row r="847" spans="1:3" x14ac:dyDescent="0.25">
      <c r="A847"/>
      <c r="B847"/>
      <c r="C847"/>
    </row>
    <row r="848" spans="1:3" x14ac:dyDescent="0.25">
      <c r="A848"/>
      <c r="B848"/>
      <c r="C848"/>
    </row>
    <row r="849" spans="1:3" x14ac:dyDescent="0.25">
      <c r="A849"/>
      <c r="B849"/>
      <c r="C849"/>
    </row>
    <row r="850" spans="1:3" x14ac:dyDescent="0.25">
      <c r="A850"/>
      <c r="B850"/>
      <c r="C850"/>
    </row>
    <row r="851" spans="1:3" x14ac:dyDescent="0.25">
      <c r="A851"/>
      <c r="B851"/>
      <c r="C851"/>
    </row>
    <row r="852" spans="1:3" x14ac:dyDescent="0.25">
      <c r="A852"/>
      <c r="B852"/>
      <c r="C852"/>
    </row>
    <row r="853" spans="1:3" x14ac:dyDescent="0.25">
      <c r="A853"/>
      <c r="B853"/>
      <c r="C853"/>
    </row>
    <row r="854" spans="1:3" x14ac:dyDescent="0.25">
      <c r="A854"/>
      <c r="B854"/>
      <c r="C854"/>
    </row>
    <row r="855" spans="1:3" x14ac:dyDescent="0.25">
      <c r="A855"/>
      <c r="B855"/>
      <c r="C855"/>
    </row>
    <row r="856" spans="1:3" x14ac:dyDescent="0.25">
      <c r="A856"/>
      <c r="B856"/>
      <c r="C856"/>
    </row>
    <row r="857" spans="1:3" x14ac:dyDescent="0.25">
      <c r="A857"/>
      <c r="B857"/>
      <c r="C857"/>
    </row>
    <row r="858" spans="1:3" x14ac:dyDescent="0.25">
      <c r="A858"/>
      <c r="B858"/>
      <c r="C858"/>
    </row>
    <row r="859" spans="1:3" x14ac:dyDescent="0.25">
      <c r="A859"/>
      <c r="B859"/>
      <c r="C859"/>
    </row>
    <row r="860" spans="1:3" x14ac:dyDescent="0.25">
      <c r="A860"/>
      <c r="B860"/>
      <c r="C860"/>
    </row>
    <row r="861" spans="1:3" x14ac:dyDescent="0.25">
      <c r="A861"/>
      <c r="B861"/>
      <c r="C861"/>
    </row>
    <row r="862" spans="1:3" x14ac:dyDescent="0.25">
      <c r="A862"/>
      <c r="B862"/>
      <c r="C862"/>
    </row>
    <row r="863" spans="1:3" x14ac:dyDescent="0.25">
      <c r="A863"/>
      <c r="B863"/>
      <c r="C863"/>
    </row>
    <row r="864" spans="1:3" x14ac:dyDescent="0.25">
      <c r="A864"/>
      <c r="B864"/>
      <c r="C864"/>
    </row>
    <row r="865" spans="1:3" x14ac:dyDescent="0.25">
      <c r="A865"/>
      <c r="B865"/>
      <c r="C865"/>
    </row>
    <row r="866" spans="1:3" x14ac:dyDescent="0.25">
      <c r="A866"/>
      <c r="B866"/>
      <c r="C866"/>
    </row>
    <row r="867" spans="1:3" x14ac:dyDescent="0.25">
      <c r="A867"/>
      <c r="B867"/>
      <c r="C867"/>
    </row>
    <row r="868" spans="1:3" x14ac:dyDescent="0.25">
      <c r="A868"/>
      <c r="B868"/>
      <c r="C868"/>
    </row>
    <row r="869" spans="1:3" x14ac:dyDescent="0.25">
      <c r="A869"/>
      <c r="B869"/>
      <c r="C869"/>
    </row>
    <row r="870" spans="1:3" x14ac:dyDescent="0.25">
      <c r="A870"/>
      <c r="B870"/>
      <c r="C870"/>
    </row>
    <row r="871" spans="1:3" x14ac:dyDescent="0.25">
      <c r="A871"/>
      <c r="B871"/>
      <c r="C871"/>
    </row>
    <row r="872" spans="1:3" x14ac:dyDescent="0.25">
      <c r="A872"/>
      <c r="B872"/>
      <c r="C872"/>
    </row>
    <row r="873" spans="1:3" x14ac:dyDescent="0.25">
      <c r="A873"/>
      <c r="B873"/>
      <c r="C873"/>
    </row>
    <row r="874" spans="1:3" x14ac:dyDescent="0.25">
      <c r="A874"/>
      <c r="B874"/>
      <c r="C874"/>
    </row>
    <row r="875" spans="1:3" x14ac:dyDescent="0.25">
      <c r="A875"/>
      <c r="B875"/>
      <c r="C875"/>
    </row>
    <row r="876" spans="1:3" x14ac:dyDescent="0.25">
      <c r="A876"/>
      <c r="B876"/>
      <c r="C876"/>
    </row>
    <row r="877" spans="1:3" x14ac:dyDescent="0.25">
      <c r="A877"/>
      <c r="B877"/>
      <c r="C877"/>
    </row>
    <row r="878" spans="1:3" x14ac:dyDescent="0.25">
      <c r="A878"/>
      <c r="B878"/>
      <c r="C878"/>
    </row>
    <row r="879" spans="1:3" x14ac:dyDescent="0.25">
      <c r="A879"/>
      <c r="B879"/>
      <c r="C879"/>
    </row>
    <row r="880" spans="1:3" x14ac:dyDescent="0.25">
      <c r="A880"/>
      <c r="B880"/>
      <c r="C880"/>
    </row>
    <row r="881" spans="1:3" x14ac:dyDescent="0.25">
      <c r="A881"/>
      <c r="B881"/>
      <c r="C881"/>
    </row>
    <row r="882" spans="1:3" x14ac:dyDescent="0.25">
      <c r="A882"/>
      <c r="B882"/>
      <c r="C882"/>
    </row>
    <row r="883" spans="1:3" x14ac:dyDescent="0.25">
      <c r="A883"/>
      <c r="B883"/>
      <c r="C883"/>
    </row>
    <row r="884" spans="1:3" x14ac:dyDescent="0.25">
      <c r="A884"/>
      <c r="B884"/>
      <c r="C884"/>
    </row>
    <row r="885" spans="1:3" x14ac:dyDescent="0.25">
      <c r="A885"/>
      <c r="B885"/>
      <c r="C885"/>
    </row>
    <row r="886" spans="1:3" x14ac:dyDescent="0.25">
      <c r="A886"/>
      <c r="B886"/>
      <c r="C886"/>
    </row>
    <row r="887" spans="1:3" x14ac:dyDescent="0.25">
      <c r="A887"/>
      <c r="B887"/>
      <c r="C887"/>
    </row>
    <row r="888" spans="1:3" x14ac:dyDescent="0.25">
      <c r="A888"/>
      <c r="B888"/>
      <c r="C888"/>
    </row>
    <row r="889" spans="1:3" x14ac:dyDescent="0.25">
      <c r="A889"/>
      <c r="B889"/>
      <c r="C889"/>
    </row>
    <row r="890" spans="1:3" x14ac:dyDescent="0.25">
      <c r="A890"/>
      <c r="B890"/>
      <c r="C890"/>
    </row>
    <row r="891" spans="1:3" x14ac:dyDescent="0.25">
      <c r="A891"/>
      <c r="B891"/>
      <c r="C891"/>
    </row>
    <row r="892" spans="1:3" x14ac:dyDescent="0.25">
      <c r="A892"/>
      <c r="B892"/>
      <c r="C892"/>
    </row>
    <row r="893" spans="1:3" x14ac:dyDescent="0.25">
      <c r="A893"/>
      <c r="B893"/>
      <c r="C893"/>
    </row>
    <row r="894" spans="1:3" x14ac:dyDescent="0.25">
      <c r="A894"/>
      <c r="B894"/>
      <c r="C894"/>
    </row>
    <row r="895" spans="1:3" x14ac:dyDescent="0.25">
      <c r="A895"/>
      <c r="B895"/>
      <c r="C895"/>
    </row>
    <row r="896" spans="1:3" x14ac:dyDescent="0.25">
      <c r="A896"/>
      <c r="B896"/>
      <c r="C896"/>
    </row>
    <row r="897" spans="1:3" x14ac:dyDescent="0.25">
      <c r="A897"/>
      <c r="B897"/>
      <c r="C897"/>
    </row>
    <row r="898" spans="1:3" x14ac:dyDescent="0.25">
      <c r="A898"/>
      <c r="B898"/>
      <c r="C898"/>
    </row>
    <row r="899" spans="1:3" x14ac:dyDescent="0.25">
      <c r="A899"/>
      <c r="B899"/>
      <c r="C899"/>
    </row>
    <row r="900" spans="1:3" x14ac:dyDescent="0.25">
      <c r="A900"/>
      <c r="B900"/>
      <c r="C900"/>
    </row>
    <row r="901" spans="1:3" x14ac:dyDescent="0.25">
      <c r="A901"/>
      <c r="B901"/>
      <c r="C901"/>
    </row>
    <row r="902" spans="1:3" x14ac:dyDescent="0.25">
      <c r="A902"/>
      <c r="B902"/>
      <c r="C902"/>
    </row>
    <row r="903" spans="1:3" x14ac:dyDescent="0.25">
      <c r="A903"/>
      <c r="B903"/>
      <c r="C903"/>
    </row>
    <row r="904" spans="1:3" x14ac:dyDescent="0.25">
      <c r="A904"/>
      <c r="B904"/>
      <c r="C904"/>
    </row>
    <row r="905" spans="1:3" x14ac:dyDescent="0.25">
      <c r="A905"/>
      <c r="B905"/>
      <c r="C905"/>
    </row>
    <row r="906" spans="1:3" x14ac:dyDescent="0.25">
      <c r="A906"/>
      <c r="B906"/>
      <c r="C906"/>
    </row>
    <row r="907" spans="1:3" x14ac:dyDescent="0.25">
      <c r="A907"/>
      <c r="B907"/>
      <c r="C907"/>
    </row>
    <row r="908" spans="1:3" x14ac:dyDescent="0.25">
      <c r="A908"/>
      <c r="B908"/>
      <c r="C908"/>
    </row>
    <row r="909" spans="1:3" x14ac:dyDescent="0.25">
      <c r="A909"/>
      <c r="B909"/>
      <c r="C909"/>
    </row>
    <row r="910" spans="1:3" x14ac:dyDescent="0.25">
      <c r="A910"/>
      <c r="B910"/>
      <c r="C910"/>
    </row>
    <row r="911" spans="1:3" x14ac:dyDescent="0.25">
      <c r="A911"/>
      <c r="B911"/>
      <c r="C911"/>
    </row>
    <row r="912" spans="1:3" x14ac:dyDescent="0.25">
      <c r="A912"/>
      <c r="B912"/>
      <c r="C912"/>
    </row>
    <row r="913" spans="1:3" x14ac:dyDescent="0.25">
      <c r="A913"/>
      <c r="B913"/>
      <c r="C913"/>
    </row>
    <row r="914" spans="1:3" x14ac:dyDescent="0.25">
      <c r="A914"/>
      <c r="B914"/>
      <c r="C914"/>
    </row>
    <row r="915" spans="1:3" x14ac:dyDescent="0.25">
      <c r="A915"/>
      <c r="B915"/>
      <c r="C915"/>
    </row>
    <row r="916" spans="1:3" x14ac:dyDescent="0.25">
      <c r="A916"/>
      <c r="B916"/>
      <c r="C916"/>
    </row>
    <row r="917" spans="1:3" x14ac:dyDescent="0.25">
      <c r="A917"/>
      <c r="B917"/>
      <c r="C917"/>
    </row>
    <row r="918" spans="1:3" x14ac:dyDescent="0.25">
      <c r="A918"/>
      <c r="B918"/>
      <c r="C918"/>
    </row>
    <row r="919" spans="1:3" x14ac:dyDescent="0.25">
      <c r="A919"/>
      <c r="B919"/>
      <c r="C919"/>
    </row>
    <row r="920" spans="1:3" x14ac:dyDescent="0.25">
      <c r="A920"/>
      <c r="B920"/>
      <c r="C920"/>
    </row>
    <row r="921" spans="1:3" x14ac:dyDescent="0.25">
      <c r="A921"/>
      <c r="B921"/>
      <c r="C921"/>
    </row>
    <row r="922" spans="1:3" x14ac:dyDescent="0.25">
      <c r="A922"/>
      <c r="B922"/>
      <c r="C922"/>
    </row>
    <row r="923" spans="1:3" x14ac:dyDescent="0.25">
      <c r="A923"/>
      <c r="B923"/>
      <c r="C923"/>
    </row>
    <row r="924" spans="1:3" x14ac:dyDescent="0.25">
      <c r="A924"/>
      <c r="B924"/>
      <c r="C924"/>
    </row>
    <row r="925" spans="1:3" x14ac:dyDescent="0.25">
      <c r="A925"/>
      <c r="B925"/>
      <c r="C925"/>
    </row>
    <row r="926" spans="1:3" x14ac:dyDescent="0.25">
      <c r="A926"/>
      <c r="B926"/>
      <c r="C926"/>
    </row>
    <row r="927" spans="1:3" x14ac:dyDescent="0.25">
      <c r="A927"/>
      <c r="B927"/>
      <c r="C927"/>
    </row>
    <row r="928" spans="1:3" x14ac:dyDescent="0.25">
      <c r="A928"/>
      <c r="B928"/>
      <c r="C928"/>
    </row>
    <row r="929" spans="1:3" x14ac:dyDescent="0.25">
      <c r="A929"/>
      <c r="B929"/>
      <c r="C929"/>
    </row>
    <row r="930" spans="1:3" x14ac:dyDescent="0.25">
      <c r="A930"/>
      <c r="B930"/>
      <c r="C930"/>
    </row>
    <row r="931" spans="1:3" x14ac:dyDescent="0.25">
      <c r="A931"/>
      <c r="B931"/>
      <c r="C931"/>
    </row>
    <row r="932" spans="1:3" x14ac:dyDescent="0.25">
      <c r="A932"/>
      <c r="B932"/>
      <c r="C932"/>
    </row>
    <row r="933" spans="1:3" x14ac:dyDescent="0.25">
      <c r="A933"/>
      <c r="B933"/>
      <c r="C933"/>
    </row>
    <row r="934" spans="1:3" x14ac:dyDescent="0.25">
      <c r="A934"/>
      <c r="B934"/>
      <c r="C934"/>
    </row>
    <row r="935" spans="1:3" x14ac:dyDescent="0.25">
      <c r="A935"/>
      <c r="B935"/>
      <c r="C935"/>
    </row>
    <row r="936" spans="1:3" x14ac:dyDescent="0.25">
      <c r="A936"/>
      <c r="B936"/>
      <c r="C936"/>
    </row>
    <row r="937" spans="1:3" x14ac:dyDescent="0.25">
      <c r="A937"/>
      <c r="B937"/>
      <c r="C937"/>
    </row>
    <row r="938" spans="1:3" x14ac:dyDescent="0.25">
      <c r="A938"/>
      <c r="B938"/>
      <c r="C938"/>
    </row>
    <row r="939" spans="1:3" x14ac:dyDescent="0.25">
      <c r="A939"/>
      <c r="B939"/>
      <c r="C939"/>
    </row>
    <row r="940" spans="1:3" x14ac:dyDescent="0.25">
      <c r="A940"/>
      <c r="B940"/>
      <c r="C940"/>
    </row>
    <row r="941" spans="1:3" x14ac:dyDescent="0.25">
      <c r="A941"/>
      <c r="B941"/>
      <c r="C941"/>
    </row>
    <row r="942" spans="1:3" x14ac:dyDescent="0.25">
      <c r="A942"/>
      <c r="B942"/>
      <c r="C942"/>
    </row>
    <row r="943" spans="1:3" x14ac:dyDescent="0.25">
      <c r="A943"/>
      <c r="B943"/>
      <c r="C943"/>
    </row>
    <row r="944" spans="1:3" x14ac:dyDescent="0.25">
      <c r="A944"/>
      <c r="B944"/>
      <c r="C944"/>
    </row>
    <row r="945" spans="1:3" x14ac:dyDescent="0.25">
      <c r="A945"/>
      <c r="B945"/>
      <c r="C945"/>
    </row>
    <row r="946" spans="1:3" x14ac:dyDescent="0.25">
      <c r="A946"/>
      <c r="B946"/>
      <c r="C946"/>
    </row>
    <row r="947" spans="1:3" x14ac:dyDescent="0.25">
      <c r="A947"/>
      <c r="B947"/>
      <c r="C947"/>
    </row>
    <row r="948" spans="1:3" x14ac:dyDescent="0.25">
      <c r="A948"/>
      <c r="B948"/>
      <c r="C948"/>
    </row>
    <row r="949" spans="1:3" x14ac:dyDescent="0.25">
      <c r="A949"/>
      <c r="B949"/>
      <c r="C949"/>
    </row>
    <row r="950" spans="1:3" x14ac:dyDescent="0.25">
      <c r="A950"/>
      <c r="B950"/>
      <c r="C950"/>
    </row>
    <row r="951" spans="1:3" x14ac:dyDescent="0.25">
      <c r="A951"/>
      <c r="B951"/>
      <c r="C951"/>
    </row>
    <row r="952" spans="1:3" x14ac:dyDescent="0.25">
      <c r="A952"/>
      <c r="B952"/>
      <c r="C952"/>
    </row>
    <row r="953" spans="1:3" x14ac:dyDescent="0.25">
      <c r="A953"/>
      <c r="B953"/>
      <c r="C953"/>
    </row>
    <row r="954" spans="1:3" x14ac:dyDescent="0.25">
      <c r="A954"/>
      <c r="B954"/>
      <c r="C954"/>
    </row>
    <row r="955" spans="1:3" x14ac:dyDescent="0.25">
      <c r="A955"/>
      <c r="B955"/>
      <c r="C955"/>
    </row>
    <row r="956" spans="1:3" x14ac:dyDescent="0.25">
      <c r="A956"/>
      <c r="B956"/>
      <c r="C956"/>
    </row>
    <row r="957" spans="1:3" x14ac:dyDescent="0.25">
      <c r="A957"/>
      <c r="B957"/>
      <c r="C957"/>
    </row>
    <row r="958" spans="1:3" x14ac:dyDescent="0.25">
      <c r="A958"/>
      <c r="B958"/>
      <c r="C958"/>
    </row>
    <row r="959" spans="1:3" x14ac:dyDescent="0.25">
      <c r="A959"/>
      <c r="B959"/>
      <c r="C959"/>
    </row>
    <row r="960" spans="1:3" x14ac:dyDescent="0.25">
      <c r="A960"/>
      <c r="B960"/>
      <c r="C960"/>
    </row>
    <row r="961" spans="1:3" x14ac:dyDescent="0.25">
      <c r="A961"/>
      <c r="B961"/>
      <c r="C961"/>
    </row>
    <row r="962" spans="1:3" x14ac:dyDescent="0.25">
      <c r="A962"/>
      <c r="B962"/>
      <c r="C962"/>
    </row>
    <row r="963" spans="1:3" x14ac:dyDescent="0.25">
      <c r="A963"/>
      <c r="B963"/>
      <c r="C963"/>
    </row>
    <row r="964" spans="1:3" x14ac:dyDescent="0.25">
      <c r="A964"/>
      <c r="B964"/>
      <c r="C964"/>
    </row>
    <row r="965" spans="1:3" x14ac:dyDescent="0.25">
      <c r="A965"/>
      <c r="B965"/>
      <c r="C965"/>
    </row>
    <row r="966" spans="1:3" x14ac:dyDescent="0.25">
      <c r="A966"/>
      <c r="B966"/>
      <c r="C966"/>
    </row>
    <row r="967" spans="1:3" x14ac:dyDescent="0.25">
      <c r="A967"/>
      <c r="B967"/>
      <c r="C967"/>
    </row>
    <row r="968" spans="1:3" x14ac:dyDescent="0.25">
      <c r="A968"/>
      <c r="B968"/>
      <c r="C968"/>
    </row>
    <row r="969" spans="1:3" x14ac:dyDescent="0.25">
      <c r="A969"/>
      <c r="B969"/>
      <c r="C969"/>
    </row>
    <row r="970" spans="1:3" x14ac:dyDescent="0.25">
      <c r="A970"/>
      <c r="B970"/>
      <c r="C970"/>
    </row>
    <row r="971" spans="1:3" x14ac:dyDescent="0.25">
      <c r="A971"/>
      <c r="B971"/>
      <c r="C971"/>
    </row>
    <row r="972" spans="1:3" x14ac:dyDescent="0.25">
      <c r="A972"/>
      <c r="B972"/>
      <c r="C972"/>
    </row>
    <row r="973" spans="1:3" x14ac:dyDescent="0.25">
      <c r="A973"/>
      <c r="B973"/>
      <c r="C973"/>
    </row>
    <row r="974" spans="1:3" x14ac:dyDescent="0.25">
      <c r="A974"/>
      <c r="B974"/>
      <c r="C974"/>
    </row>
    <row r="975" spans="1:3" x14ac:dyDescent="0.25">
      <c r="A975"/>
      <c r="B975"/>
      <c r="C975"/>
    </row>
    <row r="976" spans="1:3" x14ac:dyDescent="0.25">
      <c r="A976"/>
      <c r="B976"/>
      <c r="C976"/>
    </row>
    <row r="977" spans="1:3" x14ac:dyDescent="0.25">
      <c r="A977"/>
      <c r="B977"/>
      <c r="C977"/>
    </row>
    <row r="978" spans="1:3" x14ac:dyDescent="0.25">
      <c r="A978"/>
      <c r="B978"/>
      <c r="C978"/>
    </row>
    <row r="979" spans="1:3" x14ac:dyDescent="0.25">
      <c r="A979"/>
      <c r="B979"/>
      <c r="C979"/>
    </row>
    <row r="980" spans="1:3" x14ac:dyDescent="0.25">
      <c r="A980"/>
      <c r="B980"/>
      <c r="C980"/>
    </row>
    <row r="981" spans="1:3" x14ac:dyDescent="0.25">
      <c r="A981"/>
      <c r="B981"/>
      <c r="C981"/>
    </row>
    <row r="982" spans="1:3" x14ac:dyDescent="0.25">
      <c r="A982"/>
      <c r="B982"/>
      <c r="C982"/>
    </row>
    <row r="983" spans="1:3" x14ac:dyDescent="0.25">
      <c r="A983"/>
      <c r="B983"/>
      <c r="C983"/>
    </row>
    <row r="984" spans="1:3" x14ac:dyDescent="0.25">
      <c r="A984"/>
      <c r="B984"/>
      <c r="C984"/>
    </row>
    <row r="985" spans="1:3" x14ac:dyDescent="0.25">
      <c r="A985"/>
      <c r="B985"/>
      <c r="C985"/>
    </row>
    <row r="986" spans="1:3" x14ac:dyDescent="0.25">
      <c r="A986"/>
      <c r="B986"/>
      <c r="C986"/>
    </row>
    <row r="987" spans="1:3" x14ac:dyDescent="0.25">
      <c r="A987"/>
      <c r="B987"/>
      <c r="C987"/>
    </row>
    <row r="988" spans="1:3" x14ac:dyDescent="0.25">
      <c r="A988"/>
      <c r="B988"/>
      <c r="C988"/>
    </row>
    <row r="989" spans="1:3" x14ac:dyDescent="0.25">
      <c r="A989"/>
      <c r="B989"/>
      <c r="C989"/>
    </row>
    <row r="990" spans="1:3" x14ac:dyDescent="0.25">
      <c r="A990"/>
      <c r="B990"/>
      <c r="C990"/>
    </row>
    <row r="991" spans="1:3" x14ac:dyDescent="0.25">
      <c r="A991"/>
      <c r="B991"/>
      <c r="C991"/>
    </row>
    <row r="992" spans="1:3" x14ac:dyDescent="0.25">
      <c r="A992"/>
      <c r="B992"/>
      <c r="C992"/>
    </row>
    <row r="993" spans="1:3" x14ac:dyDescent="0.25">
      <c r="A993"/>
      <c r="B993"/>
      <c r="C993"/>
    </row>
    <row r="994" spans="1:3" x14ac:dyDescent="0.25">
      <c r="A994"/>
      <c r="B994"/>
      <c r="C994"/>
    </row>
    <row r="995" spans="1:3" x14ac:dyDescent="0.25">
      <c r="A995"/>
      <c r="B995"/>
      <c r="C995"/>
    </row>
    <row r="996" spans="1:3" x14ac:dyDescent="0.25">
      <c r="A996"/>
      <c r="B996"/>
      <c r="C996"/>
    </row>
    <row r="997" spans="1:3" x14ac:dyDescent="0.25">
      <c r="A997"/>
      <c r="B997"/>
      <c r="C997"/>
    </row>
    <row r="998" spans="1:3" x14ac:dyDescent="0.25">
      <c r="A998"/>
      <c r="B998"/>
      <c r="C998"/>
    </row>
    <row r="999" spans="1:3" x14ac:dyDescent="0.25">
      <c r="A999"/>
      <c r="B999"/>
      <c r="C999"/>
    </row>
    <row r="1000" spans="1:3" x14ac:dyDescent="0.25">
      <c r="A1000"/>
      <c r="B1000"/>
      <c r="C1000"/>
    </row>
    <row r="1001" spans="1:3" x14ac:dyDescent="0.25">
      <c r="A1001"/>
      <c r="B1001"/>
      <c r="C1001"/>
    </row>
    <row r="1002" spans="1:3" x14ac:dyDescent="0.25">
      <c r="A1002"/>
      <c r="B1002"/>
      <c r="C1002"/>
    </row>
    <row r="1003" spans="1:3" x14ac:dyDescent="0.25">
      <c r="A1003"/>
      <c r="B1003"/>
      <c r="C1003"/>
    </row>
    <row r="1004" spans="1:3" x14ac:dyDescent="0.25">
      <c r="A1004"/>
      <c r="B1004"/>
      <c r="C1004"/>
    </row>
    <row r="1005" spans="1:3" x14ac:dyDescent="0.25">
      <c r="A1005"/>
      <c r="B1005"/>
      <c r="C1005"/>
    </row>
    <row r="1006" spans="1:3" x14ac:dyDescent="0.25">
      <c r="A1006"/>
      <c r="B1006"/>
      <c r="C1006"/>
    </row>
    <row r="1007" spans="1:3" x14ac:dyDescent="0.25">
      <c r="A1007"/>
      <c r="B1007"/>
      <c r="C1007"/>
    </row>
    <row r="1008" spans="1:3" x14ac:dyDescent="0.25">
      <c r="A1008"/>
      <c r="B1008"/>
      <c r="C1008"/>
    </row>
    <row r="1009" spans="1:3" x14ac:dyDescent="0.25">
      <c r="A1009"/>
      <c r="B1009"/>
      <c r="C1009"/>
    </row>
    <row r="1010" spans="1:3" x14ac:dyDescent="0.25">
      <c r="A1010"/>
      <c r="B1010"/>
      <c r="C1010"/>
    </row>
    <row r="1011" spans="1:3" x14ac:dyDescent="0.25">
      <c r="A1011"/>
      <c r="B1011"/>
      <c r="C1011"/>
    </row>
    <row r="1012" spans="1:3" x14ac:dyDescent="0.25">
      <c r="A1012"/>
      <c r="B1012"/>
      <c r="C1012"/>
    </row>
    <row r="1013" spans="1:3" x14ac:dyDescent="0.25">
      <c r="A1013"/>
      <c r="B1013"/>
      <c r="C1013"/>
    </row>
    <row r="1014" spans="1:3" x14ac:dyDescent="0.25">
      <c r="A1014"/>
      <c r="B1014"/>
      <c r="C1014"/>
    </row>
    <row r="1015" spans="1:3" x14ac:dyDescent="0.25">
      <c r="A1015"/>
      <c r="B1015"/>
      <c r="C1015"/>
    </row>
    <row r="1016" spans="1:3" x14ac:dyDescent="0.25">
      <c r="A1016"/>
      <c r="B1016"/>
      <c r="C1016"/>
    </row>
    <row r="1017" spans="1:3" x14ac:dyDescent="0.25">
      <c r="A1017"/>
      <c r="B1017"/>
      <c r="C1017"/>
    </row>
    <row r="1018" spans="1:3" x14ac:dyDescent="0.25">
      <c r="A1018"/>
      <c r="B1018"/>
      <c r="C1018"/>
    </row>
    <row r="1019" spans="1:3" x14ac:dyDescent="0.25">
      <c r="A1019"/>
      <c r="B1019"/>
      <c r="C1019"/>
    </row>
    <row r="1020" spans="1:3" x14ac:dyDescent="0.25">
      <c r="A1020"/>
      <c r="B1020"/>
      <c r="C1020"/>
    </row>
    <row r="1021" spans="1:3" x14ac:dyDescent="0.25">
      <c r="A1021"/>
      <c r="B1021"/>
      <c r="C1021"/>
    </row>
    <row r="1022" spans="1:3" x14ac:dyDescent="0.25">
      <c r="A1022"/>
      <c r="B1022"/>
      <c r="C1022"/>
    </row>
    <row r="1023" spans="1:3" x14ac:dyDescent="0.25">
      <c r="A1023"/>
      <c r="B1023"/>
      <c r="C1023"/>
    </row>
    <row r="1024" spans="1:3" x14ac:dyDescent="0.25">
      <c r="A1024"/>
      <c r="B1024"/>
      <c r="C1024"/>
    </row>
    <row r="1025" spans="1:3" x14ac:dyDescent="0.25">
      <c r="A1025"/>
      <c r="B1025"/>
      <c r="C1025"/>
    </row>
    <row r="1026" spans="1:3" x14ac:dyDescent="0.25">
      <c r="A1026"/>
      <c r="B1026"/>
      <c r="C1026"/>
    </row>
    <row r="1027" spans="1:3" x14ac:dyDescent="0.25">
      <c r="A1027"/>
      <c r="B1027"/>
      <c r="C1027"/>
    </row>
    <row r="1028" spans="1:3" x14ac:dyDescent="0.25">
      <c r="A1028"/>
      <c r="B1028"/>
      <c r="C1028"/>
    </row>
    <row r="1029" spans="1:3" x14ac:dyDescent="0.25">
      <c r="A1029"/>
      <c r="B1029"/>
      <c r="C1029"/>
    </row>
    <row r="1030" spans="1:3" x14ac:dyDescent="0.25">
      <c r="A1030"/>
      <c r="B1030"/>
      <c r="C1030"/>
    </row>
    <row r="1031" spans="1:3" x14ac:dyDescent="0.25">
      <c r="A1031"/>
      <c r="B1031"/>
      <c r="C1031"/>
    </row>
    <row r="1032" spans="1:3" x14ac:dyDescent="0.25">
      <c r="A1032"/>
      <c r="B1032"/>
      <c r="C1032"/>
    </row>
    <row r="1033" spans="1:3" x14ac:dyDescent="0.25">
      <c r="A1033"/>
      <c r="B1033"/>
      <c r="C1033"/>
    </row>
    <row r="1034" spans="1:3" x14ac:dyDescent="0.25">
      <c r="A1034"/>
      <c r="B1034"/>
      <c r="C1034"/>
    </row>
    <row r="1035" spans="1:3" x14ac:dyDescent="0.25">
      <c r="A1035"/>
      <c r="B1035"/>
      <c r="C1035"/>
    </row>
    <row r="1036" spans="1:3" x14ac:dyDescent="0.25">
      <c r="A1036"/>
      <c r="B1036"/>
      <c r="C1036"/>
    </row>
    <row r="1037" spans="1:3" x14ac:dyDescent="0.25">
      <c r="A1037"/>
      <c r="B1037"/>
      <c r="C1037"/>
    </row>
    <row r="1038" spans="1:3" x14ac:dyDescent="0.25">
      <c r="A1038"/>
      <c r="B1038"/>
      <c r="C1038"/>
    </row>
    <row r="1039" spans="1:3" x14ac:dyDescent="0.25">
      <c r="A1039"/>
      <c r="B1039"/>
      <c r="C1039"/>
    </row>
    <row r="1040" spans="1:3" x14ac:dyDescent="0.25">
      <c r="A1040"/>
      <c r="B1040"/>
      <c r="C1040"/>
    </row>
    <row r="1041" spans="1:3" x14ac:dyDescent="0.25">
      <c r="A1041"/>
      <c r="B1041"/>
      <c r="C1041"/>
    </row>
    <row r="1042" spans="1:3" x14ac:dyDescent="0.25">
      <c r="A1042"/>
      <c r="B1042"/>
      <c r="C1042"/>
    </row>
    <row r="1043" spans="1:3" x14ac:dyDescent="0.25">
      <c r="A1043"/>
      <c r="B1043"/>
      <c r="C1043"/>
    </row>
    <row r="1044" spans="1:3" x14ac:dyDescent="0.25">
      <c r="A1044"/>
      <c r="B1044"/>
      <c r="C1044"/>
    </row>
    <row r="1045" spans="1:3" x14ac:dyDescent="0.25">
      <c r="A1045"/>
      <c r="B1045"/>
      <c r="C1045"/>
    </row>
    <row r="1046" spans="1:3" x14ac:dyDescent="0.25">
      <c r="A1046"/>
      <c r="B1046"/>
      <c r="C1046"/>
    </row>
    <row r="1047" spans="1:3" x14ac:dyDescent="0.25">
      <c r="A1047"/>
      <c r="B1047"/>
      <c r="C1047"/>
    </row>
    <row r="1048" spans="1:3" x14ac:dyDescent="0.25">
      <c r="A1048"/>
      <c r="B1048"/>
      <c r="C1048"/>
    </row>
    <row r="1049" spans="1:3" x14ac:dyDescent="0.25">
      <c r="A1049"/>
      <c r="B1049"/>
      <c r="C1049"/>
    </row>
    <row r="1050" spans="1:3" x14ac:dyDescent="0.25">
      <c r="A1050"/>
      <c r="B1050"/>
      <c r="C1050"/>
    </row>
    <row r="1051" spans="1:3" x14ac:dyDescent="0.25">
      <c r="A1051"/>
      <c r="B1051"/>
      <c r="C1051"/>
    </row>
    <row r="1052" spans="1:3" x14ac:dyDescent="0.25">
      <c r="A1052"/>
      <c r="B1052"/>
      <c r="C1052"/>
    </row>
    <row r="1053" spans="1:3" x14ac:dyDescent="0.25">
      <c r="A1053"/>
      <c r="B1053"/>
      <c r="C1053"/>
    </row>
    <row r="1054" spans="1:3" x14ac:dyDescent="0.25">
      <c r="A1054"/>
      <c r="B1054"/>
      <c r="C1054"/>
    </row>
    <row r="1055" spans="1:3" x14ac:dyDescent="0.25">
      <c r="A1055"/>
      <c r="B1055"/>
      <c r="C1055"/>
    </row>
    <row r="1056" spans="1:3" x14ac:dyDescent="0.25">
      <c r="A1056"/>
      <c r="B1056"/>
      <c r="C1056"/>
    </row>
    <row r="1057" spans="1:3" x14ac:dyDescent="0.25">
      <c r="A1057"/>
      <c r="B1057"/>
      <c r="C1057"/>
    </row>
    <row r="1058" spans="1:3" x14ac:dyDescent="0.25">
      <c r="A1058"/>
      <c r="B1058"/>
      <c r="C1058"/>
    </row>
    <row r="1059" spans="1:3" x14ac:dyDescent="0.25">
      <c r="A1059"/>
      <c r="B1059"/>
      <c r="C1059"/>
    </row>
    <row r="1060" spans="1:3" x14ac:dyDescent="0.25">
      <c r="A1060"/>
      <c r="B1060"/>
      <c r="C1060"/>
    </row>
    <row r="1061" spans="1:3" x14ac:dyDescent="0.25">
      <c r="A1061"/>
      <c r="B1061"/>
      <c r="C1061"/>
    </row>
    <row r="1062" spans="1:3" x14ac:dyDescent="0.25">
      <c r="A1062"/>
      <c r="B1062"/>
      <c r="C1062"/>
    </row>
    <row r="1063" spans="1:3" x14ac:dyDescent="0.25">
      <c r="A1063"/>
      <c r="B1063"/>
      <c r="C1063"/>
    </row>
    <row r="1064" spans="1:3" x14ac:dyDescent="0.25">
      <c r="A1064"/>
      <c r="B1064"/>
      <c r="C1064"/>
    </row>
    <row r="1065" spans="1:3" x14ac:dyDescent="0.25">
      <c r="A1065"/>
      <c r="B1065"/>
      <c r="C1065"/>
    </row>
    <row r="1066" spans="1:3" x14ac:dyDescent="0.25">
      <c r="A1066"/>
      <c r="B1066"/>
      <c r="C1066"/>
    </row>
    <row r="1067" spans="1:3" x14ac:dyDescent="0.25">
      <c r="A1067"/>
      <c r="B1067"/>
      <c r="C1067"/>
    </row>
    <row r="1068" spans="1:3" x14ac:dyDescent="0.25">
      <c r="A1068"/>
      <c r="B1068"/>
      <c r="C1068"/>
    </row>
    <row r="1069" spans="1:3" x14ac:dyDescent="0.25">
      <c r="A1069"/>
      <c r="B1069"/>
      <c r="C1069"/>
    </row>
    <row r="1070" spans="1:3" x14ac:dyDescent="0.25">
      <c r="A1070"/>
      <c r="B1070"/>
      <c r="C1070"/>
    </row>
    <row r="1071" spans="1:3" x14ac:dyDescent="0.25">
      <c r="A1071"/>
      <c r="B1071"/>
      <c r="C1071"/>
    </row>
    <row r="1072" spans="1:3" x14ac:dyDescent="0.25">
      <c r="A1072"/>
      <c r="B1072"/>
      <c r="C1072"/>
    </row>
    <row r="1073" spans="1:3" x14ac:dyDescent="0.25">
      <c r="A1073"/>
      <c r="B1073"/>
      <c r="C1073"/>
    </row>
    <row r="1074" spans="1:3" x14ac:dyDescent="0.25">
      <c r="A1074"/>
      <c r="B1074"/>
      <c r="C1074"/>
    </row>
    <row r="1075" spans="1:3" x14ac:dyDescent="0.25">
      <c r="A1075"/>
      <c r="B1075"/>
      <c r="C1075"/>
    </row>
    <row r="1076" spans="1:3" x14ac:dyDescent="0.25">
      <c r="A1076"/>
      <c r="B1076"/>
      <c r="C1076"/>
    </row>
    <row r="1077" spans="1:3" x14ac:dyDescent="0.25">
      <c r="A1077"/>
      <c r="B1077"/>
      <c r="C1077"/>
    </row>
    <row r="1078" spans="1:3" x14ac:dyDescent="0.25">
      <c r="A1078"/>
      <c r="B1078"/>
      <c r="C1078"/>
    </row>
    <row r="1079" spans="1:3" x14ac:dyDescent="0.25">
      <c r="A1079"/>
      <c r="B1079"/>
      <c r="C1079"/>
    </row>
    <row r="1080" spans="1:3" x14ac:dyDescent="0.25">
      <c r="A1080"/>
      <c r="B1080"/>
      <c r="C1080"/>
    </row>
    <row r="1081" spans="1:3" x14ac:dyDescent="0.25">
      <c r="A1081"/>
      <c r="B1081"/>
      <c r="C1081"/>
    </row>
    <row r="1082" spans="1:3" x14ac:dyDescent="0.25">
      <c r="A1082"/>
      <c r="B1082"/>
      <c r="C1082"/>
    </row>
    <row r="1083" spans="1:3" x14ac:dyDescent="0.25">
      <c r="A1083"/>
      <c r="B1083"/>
      <c r="C1083"/>
    </row>
    <row r="1084" spans="1:3" x14ac:dyDescent="0.25">
      <c r="A1084"/>
      <c r="B1084"/>
      <c r="C1084"/>
    </row>
    <row r="1085" spans="1:3" x14ac:dyDescent="0.25">
      <c r="A1085"/>
      <c r="B1085"/>
      <c r="C1085"/>
    </row>
    <row r="1086" spans="1:3" x14ac:dyDescent="0.25">
      <c r="A1086"/>
      <c r="B1086"/>
      <c r="C1086"/>
    </row>
    <row r="1087" spans="1:3" x14ac:dyDescent="0.25">
      <c r="A1087"/>
      <c r="B1087"/>
      <c r="C1087"/>
    </row>
    <row r="1088" spans="1:3" x14ac:dyDescent="0.25">
      <c r="A1088"/>
      <c r="B1088"/>
      <c r="C1088"/>
    </row>
    <row r="1089" spans="1:3" x14ac:dyDescent="0.25">
      <c r="A1089"/>
      <c r="B1089"/>
      <c r="C1089"/>
    </row>
    <row r="1090" spans="1:3" x14ac:dyDescent="0.25">
      <c r="A1090"/>
      <c r="B1090"/>
      <c r="C1090"/>
    </row>
    <row r="1091" spans="1:3" x14ac:dyDescent="0.25">
      <c r="A1091"/>
      <c r="B1091"/>
      <c r="C1091"/>
    </row>
    <row r="1092" spans="1:3" x14ac:dyDescent="0.25">
      <c r="A1092"/>
      <c r="B1092"/>
      <c r="C1092"/>
    </row>
    <row r="1093" spans="1:3" x14ac:dyDescent="0.25">
      <c r="A1093"/>
      <c r="B1093"/>
      <c r="C1093"/>
    </row>
    <row r="1094" spans="1:3" x14ac:dyDescent="0.25">
      <c r="A1094"/>
      <c r="B1094"/>
      <c r="C1094"/>
    </row>
    <row r="1095" spans="1:3" x14ac:dyDescent="0.25">
      <c r="A1095"/>
      <c r="B1095"/>
      <c r="C1095"/>
    </row>
    <row r="1096" spans="1:3" x14ac:dyDescent="0.25">
      <c r="A1096"/>
      <c r="B1096"/>
      <c r="C1096"/>
    </row>
    <row r="1097" spans="1:3" x14ac:dyDescent="0.25">
      <c r="A1097"/>
      <c r="B1097"/>
      <c r="C1097"/>
    </row>
  </sheetData>
  <autoFilter ref="A1:C1"/>
  <conditionalFormatting sqref="A1098:A1048576 A1">
    <cfRule type="duplicateValues" dxfId="2" priority="21"/>
  </conditionalFormatting>
  <conditionalFormatting sqref="A2:A9">
    <cfRule type="duplicateValues" dxfId="1" priority="1"/>
  </conditionalFormatting>
  <conditionalFormatting sqref="A2:A9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Order</vt:lpstr>
      <vt:lpstr>SIL</vt:lpstr>
      <vt:lpstr>Order!Область_печати</vt:lpstr>
      <vt:lpstr>SIL!Область_печати</vt:lpstr>
    </vt:vector>
  </TitlesOfParts>
  <Company>Kaspersky Lab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Воробьев Сергей Алексеевич</cp:lastModifiedBy>
  <cp:lastPrinted>2012-01-31T18:42:29Z</cp:lastPrinted>
  <dcterms:created xsi:type="dcterms:W3CDTF">2006-05-29T14:32:11Z</dcterms:created>
  <dcterms:modified xsi:type="dcterms:W3CDTF">2025-09-12T06:45:52Z</dcterms:modified>
</cp:coreProperties>
</file>